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2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<sst xmlns="http://schemas.openxmlformats.org/spreadsheetml/2006/main" count="339" uniqueCount="144">
  <si>
    <t>新疆财经大学2023年疆内招生计划一览表</t>
  </si>
  <si>
    <t>语言</t>
  </si>
  <si>
    <t>层次</t>
  </si>
  <si>
    <t>专业代码</t>
  </si>
  <si>
    <t>专业</t>
  </si>
  <si>
    <t>学制</t>
  </si>
  <si>
    <t>合计</t>
  </si>
  <si>
    <t>普通计划</t>
  </si>
  <si>
    <t>国家
专项计划</t>
  </si>
  <si>
    <t>地方
专项计划</t>
  </si>
  <si>
    <t>南疆四地州单列计划</t>
  </si>
  <si>
    <t>军区子女计划</t>
  </si>
  <si>
    <t>人民警察子女计划</t>
  </si>
  <si>
    <t>学费标准</t>
  </si>
  <si>
    <t>备注</t>
  </si>
  <si>
    <t>文科</t>
  </si>
  <si>
    <t>理科</t>
  </si>
  <si>
    <t>普通类</t>
  </si>
  <si>
    <t>本科一批</t>
  </si>
  <si>
    <t>120204</t>
  </si>
  <si>
    <t>财务管理</t>
  </si>
  <si>
    <t>020301K</t>
  </si>
  <si>
    <t>金融学</t>
  </si>
  <si>
    <t>本科二批</t>
  </si>
  <si>
    <t>020310</t>
  </si>
  <si>
    <t>金融科技</t>
  </si>
  <si>
    <t>3500</t>
  </si>
  <si>
    <t>020302</t>
  </si>
  <si>
    <t>金融工程</t>
  </si>
  <si>
    <t>020303</t>
  </si>
  <si>
    <t>保险学</t>
  </si>
  <si>
    <t>020102</t>
  </si>
  <si>
    <t>经济统计学</t>
  </si>
  <si>
    <t>071201</t>
  </si>
  <si>
    <t>统计学</t>
  </si>
  <si>
    <t>020305T</t>
  </si>
  <si>
    <t>金融数学</t>
  </si>
  <si>
    <t>要求数学单科成绩不低于65分</t>
  </si>
  <si>
    <t>080910</t>
  </si>
  <si>
    <t>数据科学与大数据技术</t>
  </si>
  <si>
    <t>120201K</t>
  </si>
  <si>
    <t>工商管理</t>
  </si>
  <si>
    <t>人力资源管理</t>
  </si>
  <si>
    <t>市场营销</t>
  </si>
  <si>
    <t>物流管理</t>
  </si>
  <si>
    <t>120203K</t>
  </si>
  <si>
    <t>会计学</t>
  </si>
  <si>
    <t>审计学</t>
  </si>
  <si>
    <t>020101</t>
  </si>
  <si>
    <t>经济学</t>
  </si>
  <si>
    <t>020109T</t>
  </si>
  <si>
    <t>数字经济</t>
  </si>
  <si>
    <t>020201K</t>
  </si>
  <si>
    <t>财政学</t>
  </si>
  <si>
    <t>020202</t>
  </si>
  <si>
    <t>税收学</t>
  </si>
  <si>
    <t>行政管理</t>
  </si>
  <si>
    <t>120901K</t>
  </si>
  <si>
    <t>旅游管理</t>
  </si>
  <si>
    <t>酒店管理</t>
  </si>
  <si>
    <t>要求外语单科成绩不低于80分</t>
  </si>
  <si>
    <t>会展经济与管理</t>
  </si>
  <si>
    <t>020401</t>
  </si>
  <si>
    <t>国际经济与贸易</t>
  </si>
  <si>
    <t>要求外语单科成绩不低于85分</t>
  </si>
  <si>
    <t>国际商务</t>
  </si>
  <si>
    <t>050262</t>
  </si>
  <si>
    <t>商务英语</t>
  </si>
  <si>
    <t>要求英语单科成绩不低于90分</t>
  </si>
  <si>
    <t>030101K</t>
  </si>
  <si>
    <t>法学</t>
  </si>
  <si>
    <t>050301</t>
  </si>
  <si>
    <t>新闻学</t>
  </si>
  <si>
    <t>要求语文单科成绩不低于95分</t>
  </si>
  <si>
    <t>050306T</t>
  </si>
  <si>
    <t>网络与新媒体</t>
  </si>
  <si>
    <t>050101</t>
  </si>
  <si>
    <t>汉语言文学</t>
  </si>
  <si>
    <t>050103</t>
  </si>
  <si>
    <t>汉语国际教育</t>
  </si>
  <si>
    <t>050104</t>
  </si>
  <si>
    <t>中国少数民族语言文学</t>
  </si>
  <si>
    <t>免费</t>
  </si>
  <si>
    <t>信息管理与信息系统</t>
  </si>
  <si>
    <t>电子商务</t>
  </si>
  <si>
    <t>080901</t>
  </si>
  <si>
    <t>计算机科学与技术</t>
  </si>
  <si>
    <t>080911TK</t>
  </si>
  <si>
    <t>网络空间安全</t>
  </si>
  <si>
    <t>工程造价</t>
  </si>
  <si>
    <t>普通类总计</t>
  </si>
  <si>
    <t>单列类
（选考民族语文）</t>
  </si>
  <si>
    <t>单列类（选考民族语文）总计</t>
  </si>
  <si>
    <t>单列类
（选考外语）</t>
  </si>
  <si>
    <t>120206</t>
  </si>
  <si>
    <t>120601</t>
  </si>
  <si>
    <t>120202</t>
  </si>
  <si>
    <t>120402</t>
  </si>
  <si>
    <t>120903</t>
  </si>
  <si>
    <t>120801</t>
  </si>
  <si>
    <t>120105</t>
  </si>
  <si>
    <t>单列类（选考外语）总计</t>
  </si>
  <si>
    <t>计划总计</t>
  </si>
  <si>
    <t>注：最终计划以自治区教育考试院公布的为准。</t>
  </si>
  <si>
    <t>2023年自治区高校普通本专科招生计划分校、分计划类型安排方案</t>
  </si>
  <si>
    <r>
      <rPr>
        <sz val="10"/>
        <rFont val="方正仿宋_GBK"/>
        <family val="0"/>
      </rPr>
      <t>学校名称</t>
    </r>
  </si>
  <si>
    <r>
      <rPr>
        <sz val="10"/>
        <rFont val="Times New Roman"/>
        <family val="0"/>
      </rPr>
      <t>2023</t>
    </r>
    <r>
      <rPr>
        <sz val="10"/>
        <rFont val="方正仿宋_GBK"/>
        <family val="0"/>
      </rPr>
      <t>年拟下达计划</t>
    </r>
  </si>
  <si>
    <r>
      <rPr>
        <sz val="10"/>
        <rFont val="方正仿宋_GBK"/>
        <family val="0"/>
      </rPr>
      <t>其中：</t>
    </r>
  </si>
  <si>
    <t>八协计划</t>
  </si>
  <si>
    <r>
      <rPr>
        <sz val="10"/>
        <rFont val="方正仿宋_GBK"/>
        <family val="0"/>
      </rPr>
      <t>合计</t>
    </r>
  </si>
  <si>
    <r>
      <rPr>
        <sz val="10"/>
        <rFont val="方正仿宋_GBK"/>
        <family val="0"/>
      </rPr>
      <t>国家专项计划</t>
    </r>
  </si>
  <si>
    <r>
      <rPr>
        <sz val="10"/>
        <rFont val="方正仿宋_GBK"/>
        <family val="0"/>
      </rPr>
      <t>地方专项计划</t>
    </r>
  </si>
  <si>
    <r>
      <rPr>
        <sz val="10"/>
        <rFont val="方正仿宋_GBK"/>
        <family val="0"/>
      </rPr>
      <t>南疆单列计划</t>
    </r>
  </si>
  <si>
    <r>
      <rPr>
        <sz val="10"/>
        <rFont val="方正仿宋_GBK"/>
        <family val="0"/>
      </rPr>
      <t>农村医学生</t>
    </r>
  </si>
  <si>
    <r>
      <rPr>
        <sz val="10"/>
        <rFont val="方正仿宋_GBK"/>
        <family val="0"/>
      </rPr>
      <t>双翻计划</t>
    </r>
  </si>
  <si>
    <r>
      <rPr>
        <sz val="10"/>
        <rFont val="方正仿宋_GBK"/>
        <family val="0"/>
      </rPr>
      <t>军区子女计划</t>
    </r>
  </si>
  <si>
    <r>
      <rPr>
        <sz val="10"/>
        <rFont val="方正仿宋_GBK"/>
        <family val="0"/>
      </rPr>
      <t>人民警察子女计划</t>
    </r>
  </si>
  <si>
    <r>
      <rPr>
        <sz val="10"/>
        <color indexed="8"/>
        <rFont val="方正仿宋_GBK"/>
        <family val="0"/>
      </rPr>
      <t>单招</t>
    </r>
  </si>
  <si>
    <r>
      <rPr>
        <sz val="10"/>
        <color indexed="8"/>
        <rFont val="方正仿宋_GBK"/>
        <family val="0"/>
      </rPr>
      <t>直升专</t>
    </r>
  </si>
  <si>
    <t>4+0</t>
  </si>
  <si>
    <t>3+2</t>
  </si>
  <si>
    <r>
      <rPr>
        <sz val="10"/>
        <color indexed="8"/>
        <rFont val="方正仿宋_GBK"/>
        <family val="0"/>
      </rPr>
      <t>三校生</t>
    </r>
  </si>
  <si>
    <r>
      <rPr>
        <sz val="10"/>
        <rFont val="方正仿宋_GBK"/>
        <family val="0"/>
      </rPr>
      <t>计</t>
    </r>
  </si>
  <si>
    <r>
      <rPr>
        <sz val="10"/>
        <rFont val="方正仿宋_GBK"/>
        <family val="0"/>
      </rPr>
      <t>疆外</t>
    </r>
  </si>
  <si>
    <r>
      <rPr>
        <sz val="10"/>
        <color indexed="8"/>
        <rFont val="方正仿宋_GBK"/>
        <family val="0"/>
      </rPr>
      <t>疆内</t>
    </r>
  </si>
  <si>
    <r>
      <rPr>
        <sz val="10"/>
        <rFont val="方正仿宋_GBK"/>
        <family val="0"/>
      </rPr>
      <t>民语类占比</t>
    </r>
  </si>
  <si>
    <r>
      <rPr>
        <sz val="10"/>
        <rFont val="方正仿宋_GBK"/>
        <family val="0"/>
      </rPr>
      <t>普通本科</t>
    </r>
  </si>
  <si>
    <r>
      <rPr>
        <sz val="10"/>
        <rFont val="方正仿宋_GBK"/>
        <family val="0"/>
      </rPr>
      <t>普通专科</t>
    </r>
  </si>
  <si>
    <r>
      <rPr>
        <sz val="10"/>
        <rFont val="方正仿宋_GBK"/>
        <family val="0"/>
      </rPr>
      <t>本科</t>
    </r>
  </si>
  <si>
    <r>
      <rPr>
        <sz val="10"/>
        <rFont val="方正仿宋_GBK"/>
        <family val="0"/>
      </rPr>
      <t>专科</t>
    </r>
  </si>
  <si>
    <r>
      <rPr>
        <sz val="10"/>
        <color indexed="8"/>
        <rFont val="方正仿宋_GBK"/>
        <family val="0"/>
      </rPr>
      <t>本科</t>
    </r>
  </si>
  <si>
    <r>
      <rPr>
        <sz val="10"/>
        <color indexed="8"/>
        <rFont val="方正仿宋_GBK"/>
        <family val="0"/>
      </rPr>
      <t>专科</t>
    </r>
  </si>
  <si>
    <t>本科</t>
  </si>
  <si>
    <r>
      <rPr>
        <sz val="10"/>
        <rFont val="方正仿宋_GBK"/>
        <family val="0"/>
      </rPr>
      <t>普通类</t>
    </r>
  </si>
  <si>
    <r>
      <rPr>
        <sz val="10"/>
        <rFont val="方正仿宋_GBK"/>
        <family val="0"/>
      </rPr>
      <t>单列类（选考外语）</t>
    </r>
  </si>
  <si>
    <r>
      <rPr>
        <sz val="10"/>
        <rFont val="方正仿宋_GBK"/>
        <family val="0"/>
      </rPr>
      <t>单列类（选考民族语文）</t>
    </r>
  </si>
  <si>
    <r>
      <rPr>
        <sz val="10"/>
        <rFont val="方正仿宋_GBK"/>
        <family val="0"/>
      </rPr>
      <t>疆内</t>
    </r>
  </si>
  <si>
    <r>
      <rPr>
        <sz val="10"/>
        <rFont val="方正仿宋_GBK"/>
        <family val="0"/>
      </rPr>
      <t>单列类</t>
    </r>
  </si>
  <si>
    <t>计</t>
  </si>
  <si>
    <t>河北</t>
  </si>
  <si>
    <t>甘肃</t>
  </si>
  <si>
    <t>内蒙古</t>
  </si>
  <si>
    <r>
      <rPr>
        <sz val="10"/>
        <rFont val="方正仿宋_GBK"/>
        <family val="0"/>
      </rPr>
      <t>新疆财经大学</t>
    </r>
  </si>
  <si>
    <t>另：专升本计划650名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</si>
</sst>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6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20"/>
      <name val="宋体"/>
      <family val="0"/>
    </font>
    <font>
      <sz val="10"/>
      <name val="Times New Roman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方正仿宋_GBK"/>
      <family val="0"/>
    </font>
    <font>
      <sz val="10"/>
      <color indexed="8"/>
      <name val="方正仿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 Light"/>
      <family val="0"/>
    </font>
    <font>
      <sz val="10"/>
      <color theme="1"/>
      <name val="Times New Roman"/>
      <family val="0"/>
    </font>
    <font>
      <b/>
      <sz val="20"/>
      <name val="Calibri Light"/>
      <family val="0"/>
    </font>
    <font>
      <b/>
      <sz val="10"/>
      <color theme="1"/>
      <name val="Calibri Light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Calibri Light"/>
      <family val="0"/>
    </font>
    <font>
      <b/>
      <sz val="10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" applyNumberFormat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44" fontId="0" fillId="0" borderId="0" applyFont="0" applyFill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1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33" fillId="17" borderId="0" applyNumberFormat="0" applyBorder="0" applyAlignment="0" applyProtection="0"/>
    <xf numFmtId="0" fontId="38" fillId="18" borderId="0" applyNumberFormat="0" applyBorder="0" applyAlignment="0" applyProtection="0"/>
    <xf numFmtId="0" fontId="33" fillId="19" borderId="0" applyNumberFormat="0" applyBorder="0" applyAlignment="0" applyProtection="0"/>
    <xf numFmtId="0" fontId="39" fillId="0" borderId="2" applyNumberFormat="0" applyFill="0" applyAlignment="0" applyProtection="0"/>
    <xf numFmtId="0" fontId="40" fillId="20" borderId="0" applyNumberFormat="0" applyBorder="0" applyAlignment="0" applyProtection="0"/>
    <xf numFmtId="0" fontId="41" fillId="21" borderId="3" applyNumberFormat="0" applyAlignment="0" applyProtection="0"/>
    <xf numFmtId="0" fontId="42" fillId="14" borderId="4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49" fillId="26" borderId="6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33" fillId="30" borderId="0" applyNumberFormat="0" applyBorder="0" applyAlignment="0" applyProtection="0"/>
    <xf numFmtId="0" fontId="45" fillId="0" borderId="7" applyNumberFormat="0" applyFill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52" fillId="0" borderId="8" applyNumberFormat="0" applyFill="0" applyAlignment="0" applyProtection="0"/>
  </cellStyleXfs>
  <cellXfs count="110">
    <xf numFmtId="0" fontId="0" fillId="0" borderId="0" xfId="0" applyAlignment="1">
      <alignment vertical="center"/>
    </xf>
    <xf numFmtId="0" fontId="53" fillId="0" borderId="0" xfId="15" applyFont="1" applyFill="1">
      <alignment/>
      <protection/>
    </xf>
    <xf numFmtId="0" fontId="53" fillId="0" borderId="0" xfId="15" applyFont="1" applyFill="1" applyAlignment="1">
      <alignment horizontal="center"/>
      <protection/>
    </xf>
    <xf numFmtId="0" fontId="54" fillId="0" borderId="0" xfId="15" applyFont="1" applyFill="1">
      <alignment/>
      <protection/>
    </xf>
    <xf numFmtId="176" fontId="55" fillId="0" borderId="0" xfId="15" applyNumberFormat="1" applyFont="1" applyFill="1" applyAlignment="1">
      <alignment horizontal="center" vertical="center" wrapText="1"/>
      <protection/>
    </xf>
    <xf numFmtId="0" fontId="53" fillId="0" borderId="0" xfId="15" applyFont="1" applyFill="1" applyAlignment="1">
      <alignment vertical="center"/>
      <protection/>
    </xf>
    <xf numFmtId="0" fontId="54" fillId="0" borderId="0" xfId="15" applyFont="1" applyFill="1" applyAlignment="1">
      <alignment horizontal="right" vertical="center"/>
      <protection/>
    </xf>
    <xf numFmtId="176" fontId="5" fillId="0" borderId="9" xfId="15" applyNumberFormat="1" applyFont="1" applyFill="1" applyBorder="1" applyAlignment="1">
      <alignment horizontal="center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176" fontId="5" fillId="0" borderId="11" xfId="15" applyNumberFormat="1" applyFont="1" applyFill="1" applyBorder="1" applyAlignment="1">
      <alignment horizontal="center" vertical="center" wrapText="1"/>
      <protection/>
    </xf>
    <xf numFmtId="176" fontId="5" fillId="0" borderId="12" xfId="15" applyNumberFormat="1" applyFont="1" applyFill="1" applyBorder="1" applyAlignment="1">
      <alignment horizontal="center" vertical="center" wrapText="1"/>
      <protection/>
    </xf>
    <xf numFmtId="177" fontId="5" fillId="0" borderId="9" xfId="16" applyNumberFormat="1" applyFont="1" applyFill="1" applyBorder="1" applyAlignment="1">
      <alignment horizontal="center" vertical="center" wrapText="1"/>
      <protection/>
    </xf>
    <xf numFmtId="177" fontId="5" fillId="0" borderId="12" xfId="16" applyNumberFormat="1" applyFont="1" applyFill="1" applyBorder="1" applyAlignment="1">
      <alignment horizontal="center" vertical="center" wrapText="1"/>
      <protection/>
    </xf>
    <xf numFmtId="176" fontId="5" fillId="0" borderId="13" xfId="15" applyNumberFormat="1" applyFont="1" applyFill="1" applyBorder="1" applyAlignment="1">
      <alignment horizontal="center" vertical="center" wrapText="1"/>
      <protection/>
    </xf>
    <xf numFmtId="176" fontId="5" fillId="0" borderId="14" xfId="15" applyNumberFormat="1" applyFont="1" applyFill="1" applyBorder="1" applyAlignment="1">
      <alignment horizontal="left" vertical="center" wrapText="1"/>
      <protection/>
    </xf>
    <xf numFmtId="176" fontId="5" fillId="0" borderId="14" xfId="15" applyNumberFormat="1" applyFont="1" applyFill="1" applyBorder="1" applyAlignment="1">
      <alignment horizontal="right" vertical="center" wrapText="1"/>
      <protection/>
    </xf>
    <xf numFmtId="0" fontId="54" fillId="0" borderId="14" xfId="15" applyFont="1" applyFill="1" applyBorder="1" applyAlignment="1">
      <alignment horizontal="center"/>
      <protection/>
    </xf>
    <xf numFmtId="177" fontId="5" fillId="0" borderId="14" xfId="16" applyNumberFormat="1" applyFont="1" applyFill="1" applyBorder="1" applyAlignment="1">
      <alignment horizontal="center" vertical="center" wrapText="1"/>
      <protection/>
    </xf>
    <xf numFmtId="176" fontId="5" fillId="0" borderId="10" xfId="15" applyNumberFormat="1" applyFont="1" applyFill="1" applyBorder="1" applyAlignment="1">
      <alignment horizontal="left" vertical="center" wrapText="1"/>
      <protection/>
    </xf>
    <xf numFmtId="176" fontId="5" fillId="0" borderId="11" xfId="15" applyNumberFormat="1" applyFont="1" applyFill="1" applyBorder="1" applyAlignment="1">
      <alignment horizontal="left" vertical="center" wrapText="1"/>
      <protection/>
    </xf>
    <xf numFmtId="177" fontId="5" fillId="0" borderId="15" xfId="16" applyNumberFormat="1" applyFont="1" applyFill="1" applyBorder="1" applyAlignment="1">
      <alignment horizontal="center" vertical="center" wrapText="1"/>
      <protection/>
    </xf>
    <xf numFmtId="176" fontId="5" fillId="0" borderId="14" xfId="15" applyNumberFormat="1" applyFont="1" applyFill="1" applyBorder="1" applyAlignment="1">
      <alignment horizontal="center" vertical="center" wrapText="1"/>
      <protection/>
    </xf>
    <xf numFmtId="177" fontId="5" fillId="0" borderId="16" xfId="16" applyNumberFormat="1" applyFont="1" applyFill="1" applyBorder="1" applyAlignment="1">
      <alignment horizontal="center" vertical="center" wrapText="1"/>
      <protection/>
    </xf>
    <xf numFmtId="177" fontId="5" fillId="0" borderId="17" xfId="16" applyNumberFormat="1" applyFont="1" applyFill="1" applyBorder="1" applyAlignment="1">
      <alignment horizontal="center" vertical="center" wrapText="1"/>
      <protection/>
    </xf>
    <xf numFmtId="177" fontId="5" fillId="0" borderId="13" xfId="16" applyNumberFormat="1" applyFont="1" applyFill="1" applyBorder="1" applyAlignment="1">
      <alignment horizontal="center" vertical="center" wrapText="1"/>
      <protection/>
    </xf>
    <xf numFmtId="178" fontId="54" fillId="0" borderId="14" xfId="15" applyNumberFormat="1" applyFont="1" applyFill="1" applyBorder="1" applyAlignment="1">
      <alignment horizontal="right" vertical="center"/>
      <protection/>
    </xf>
    <xf numFmtId="0" fontId="53" fillId="0" borderId="0" xfId="15" applyFont="1" applyFill="1" applyAlignment="1">
      <alignment horizontal="right" vertical="center"/>
      <protection/>
    </xf>
    <xf numFmtId="176" fontId="5" fillId="33" borderId="14" xfId="15" applyNumberFormat="1" applyFont="1" applyFill="1" applyBorder="1" applyAlignment="1">
      <alignment horizontal="right" vertical="center" wrapText="1"/>
      <protection/>
    </xf>
    <xf numFmtId="0" fontId="56" fillId="0" borderId="0" xfId="15" applyFont="1" applyFill="1" applyBorder="1" applyAlignment="1">
      <alignment horizontal="center"/>
      <protection/>
    </xf>
    <xf numFmtId="0" fontId="54" fillId="0" borderId="14" xfId="15" applyFont="1" applyFill="1" applyBorder="1" applyAlignment="1">
      <alignment horizontal="center" vertical="center" wrapText="1"/>
      <protection/>
    </xf>
    <xf numFmtId="0" fontId="56" fillId="0" borderId="0" xfId="15" applyFont="1" applyFill="1" applyAlignment="1">
      <alignment horizontal="center"/>
      <protection/>
    </xf>
    <xf numFmtId="176" fontId="5" fillId="0" borderId="18" xfId="15" applyNumberFormat="1" applyFont="1" applyFill="1" applyBorder="1" applyAlignment="1">
      <alignment horizontal="left" vertical="center" wrapText="1"/>
      <protection/>
    </xf>
    <xf numFmtId="176" fontId="57" fillId="0" borderId="14" xfId="15" applyNumberFormat="1" applyFont="1" applyFill="1" applyBorder="1" applyAlignment="1">
      <alignment horizontal="center" vertical="center" wrapText="1"/>
      <protection/>
    </xf>
    <xf numFmtId="0" fontId="54" fillId="0" borderId="10" xfId="15" applyFont="1" applyFill="1" applyBorder="1" applyAlignment="1">
      <alignment horizontal="center" vertical="center" wrapText="1"/>
      <protection/>
    </xf>
    <xf numFmtId="0" fontId="54" fillId="0" borderId="11" xfId="15" applyFont="1" applyFill="1" applyBorder="1" applyAlignment="1">
      <alignment horizontal="center" vertical="center" wrapText="1"/>
      <protection/>
    </xf>
    <xf numFmtId="0" fontId="54" fillId="0" borderId="18" xfId="15" applyFont="1" applyFill="1" applyBorder="1" applyAlignment="1">
      <alignment horizontal="center" vertical="center" wrapText="1"/>
      <protection/>
    </xf>
    <xf numFmtId="176" fontId="57" fillId="0" borderId="9" xfId="15" applyNumberFormat="1" applyFont="1" applyFill="1" applyBorder="1" applyAlignment="1">
      <alignment horizontal="center" vertical="center" wrapText="1"/>
      <protection/>
    </xf>
    <xf numFmtId="176" fontId="57" fillId="0" borderId="12" xfId="15" applyNumberFormat="1" applyFont="1" applyFill="1" applyBorder="1" applyAlignment="1">
      <alignment horizontal="center" vertical="center" wrapText="1"/>
      <protection/>
    </xf>
    <xf numFmtId="176" fontId="57" fillId="0" borderId="13" xfId="15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wrapText="1"/>
    </xf>
    <xf numFmtId="49" fontId="58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 shrinkToFi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60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shrinkToFit="1"/>
    </xf>
    <xf numFmtId="0" fontId="56" fillId="0" borderId="20" xfId="0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left" vertical="center"/>
    </xf>
    <xf numFmtId="49" fontId="53" fillId="0" borderId="14" xfId="0" applyNumberFormat="1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49" fontId="56" fillId="0" borderId="14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49" fontId="57" fillId="34" borderId="14" xfId="0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left" vertical="center" shrinkToFit="1"/>
    </xf>
    <xf numFmtId="0" fontId="62" fillId="34" borderId="14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/>
    </xf>
    <xf numFmtId="176" fontId="56" fillId="0" borderId="19" xfId="0" applyNumberFormat="1" applyFont="1" applyFill="1" applyBorder="1" applyAlignment="1">
      <alignment horizontal="center" vertical="center"/>
    </xf>
    <xf numFmtId="176" fontId="56" fillId="0" borderId="22" xfId="0" applyNumberFormat="1" applyFont="1" applyFill="1" applyBorder="1" applyAlignment="1">
      <alignment horizontal="center" vertical="center"/>
    </xf>
    <xf numFmtId="176" fontId="56" fillId="0" borderId="23" xfId="0" applyNumberFormat="1" applyFont="1" applyFill="1" applyBorder="1" applyAlignment="1">
      <alignment horizontal="center" vertical="center"/>
    </xf>
    <xf numFmtId="176" fontId="56" fillId="0" borderId="21" xfId="0" applyNumberFormat="1" applyFont="1" applyFill="1" applyBorder="1" applyAlignment="1">
      <alignment horizontal="center" vertical="center"/>
    </xf>
    <xf numFmtId="176" fontId="56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176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 shrinkToFit="1"/>
    </xf>
    <xf numFmtId="176" fontId="53" fillId="0" borderId="14" xfId="0" applyNumberFormat="1" applyFont="1" applyFill="1" applyBorder="1" applyAlignment="1">
      <alignment horizontal="center" vertical="center"/>
    </xf>
    <xf numFmtId="176" fontId="56" fillId="0" borderId="24" xfId="0" applyNumberFormat="1" applyFont="1" applyFill="1" applyBorder="1" applyAlignment="1">
      <alignment horizontal="center" vertical="center" wrapText="1"/>
    </xf>
    <xf numFmtId="176" fontId="56" fillId="0" borderId="23" xfId="0" applyNumberFormat="1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/>
    </xf>
    <xf numFmtId="0" fontId="53" fillId="0" borderId="14" xfId="0" applyFont="1" applyFill="1" applyBorder="1" applyAlignment="1">
      <alignment horizontal="left" vertical="top" wrapText="1"/>
    </xf>
    <xf numFmtId="176" fontId="57" fillId="34" borderId="14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57" fillId="34" borderId="14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6" fillId="0" borderId="22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left" wrapText="1"/>
    </xf>
    <xf numFmtId="0" fontId="53" fillId="0" borderId="25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6" fillId="0" borderId="23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 shrinkToFit="1"/>
    </xf>
  </cellXfs>
  <cellStyles count="51">
    <cellStyle name="Normal" xfId="0"/>
    <cellStyle name="常规 5" xfId="15"/>
    <cellStyle name="常规 4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0064;\2023\&#26412;&#19987;&#31185;&#35745;&#21010;\&#25968;&#25454;&#27979;&#31639;5.12(&#21103;&#2641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 (2)"/>
      <sheetName val="不含内高班 (2)"/>
      <sheetName val="汇总"/>
      <sheetName val="本科跨省"/>
      <sheetName val="专科跨省 (2)"/>
      <sheetName val="专科跨省"/>
      <sheetName val="本科"/>
      <sheetName val="专科"/>
      <sheetName val="单招、直升专"/>
      <sheetName val="高校招生计划测算"/>
      <sheetName val="办学条件测算表 (调整后)"/>
      <sheetName val="附件1 本科"/>
      <sheetName val="附件2  专科 "/>
      <sheetName val="附件3 办学条件指标测算-本科"/>
      <sheetName val="附件4  办学条件指标测算-专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1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A44" sqref="A44:A46"/>
    </sheetView>
  </sheetViews>
  <sheetFormatPr defaultColWidth="9.00390625" defaultRowHeight="14.25"/>
  <cols>
    <col min="1" max="1" width="16.375" style="41" customWidth="1"/>
    <col min="2" max="2" width="4.50390625" style="41" customWidth="1"/>
    <col min="3" max="3" width="7.625" style="42" customWidth="1"/>
    <col min="4" max="4" width="18.125" style="43" customWidth="1"/>
    <col min="5" max="5" width="3.25390625" style="41" customWidth="1"/>
    <col min="6" max="6" width="6.50390625" style="44" customWidth="1"/>
    <col min="7" max="7" width="5.375" style="44" customWidth="1"/>
    <col min="8" max="8" width="6.375" style="44" customWidth="1"/>
    <col min="9" max="10" width="4.625" style="39" customWidth="1"/>
    <col min="11" max="12" width="4.625" style="45" customWidth="1"/>
    <col min="13" max="14" width="5.375" style="45" customWidth="1"/>
    <col min="15" max="18" width="4.625" style="45" customWidth="1"/>
    <col min="19" max="19" width="5.875" style="46" customWidth="1"/>
    <col min="20" max="20" width="50.375" style="47" customWidth="1"/>
    <col min="21" max="196" width="9.00390625" style="39" customWidth="1"/>
    <col min="197" max="16384" width="9.00390625" style="40" customWidth="1"/>
  </cols>
  <sheetData>
    <row r="1" spans="1:229" s="39" customFormat="1" ht="49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</row>
    <row r="2" spans="1:229" s="39" customFormat="1" ht="36.75" customHeight="1">
      <c r="A2" s="50" t="s">
        <v>1</v>
      </c>
      <c r="B2" s="50" t="s">
        <v>2</v>
      </c>
      <c r="C2" s="51" t="s">
        <v>3</v>
      </c>
      <c r="D2" s="52" t="s">
        <v>4</v>
      </c>
      <c r="E2" s="50" t="s">
        <v>5</v>
      </c>
      <c r="F2" s="70" t="s">
        <v>6</v>
      </c>
      <c r="G2" s="71" t="s">
        <v>7</v>
      </c>
      <c r="H2" s="72"/>
      <c r="I2" s="80" t="s">
        <v>8</v>
      </c>
      <c r="J2" s="80"/>
      <c r="K2" s="80" t="s">
        <v>9</v>
      </c>
      <c r="L2" s="80"/>
      <c r="M2" s="80" t="s">
        <v>10</v>
      </c>
      <c r="N2" s="80"/>
      <c r="O2" s="83" t="s">
        <v>11</v>
      </c>
      <c r="P2" s="84"/>
      <c r="Q2" s="83" t="s">
        <v>12</v>
      </c>
      <c r="R2" s="84"/>
      <c r="S2" s="80" t="s">
        <v>13</v>
      </c>
      <c r="T2" s="50" t="s">
        <v>14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</row>
    <row r="3" spans="1:229" s="39" customFormat="1" ht="16.5" customHeight="1">
      <c r="A3" s="50"/>
      <c r="B3" s="50"/>
      <c r="C3" s="51"/>
      <c r="D3" s="52"/>
      <c r="E3" s="50"/>
      <c r="F3" s="73"/>
      <c r="G3" s="74" t="s">
        <v>15</v>
      </c>
      <c r="H3" s="74" t="s">
        <v>16</v>
      </c>
      <c r="I3" s="81" t="s">
        <v>15</v>
      </c>
      <c r="J3" s="81" t="s">
        <v>16</v>
      </c>
      <c r="K3" s="81" t="s">
        <v>15</v>
      </c>
      <c r="L3" s="81" t="s">
        <v>16</v>
      </c>
      <c r="M3" s="81" t="s">
        <v>15</v>
      </c>
      <c r="N3" s="81" t="s">
        <v>16</v>
      </c>
      <c r="O3" s="81" t="s">
        <v>15</v>
      </c>
      <c r="P3" s="81" t="s">
        <v>16</v>
      </c>
      <c r="Q3" s="81" t="s">
        <v>15</v>
      </c>
      <c r="R3" s="81" t="s">
        <v>16</v>
      </c>
      <c r="S3" s="80"/>
      <c r="T3" s="5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</row>
    <row r="4" spans="1:229" s="39" customFormat="1" ht="14.25">
      <c r="A4" s="53" t="s">
        <v>17</v>
      </c>
      <c r="B4" s="50" t="s">
        <v>18</v>
      </c>
      <c r="C4" s="54" t="s">
        <v>19</v>
      </c>
      <c r="D4" s="55" t="s">
        <v>20</v>
      </c>
      <c r="E4" s="75">
        <v>4</v>
      </c>
      <c r="F4" s="76">
        <f>G4+H4+I4+J4+K4+L4+M4+N4+O4+P4+Q4+R4</f>
        <v>38</v>
      </c>
      <c r="G4" s="76">
        <v>19</v>
      </c>
      <c r="H4" s="76">
        <v>19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85">
        <v>3200</v>
      </c>
      <c r="T4" s="86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</row>
    <row r="5" spans="1:229" s="39" customFormat="1" ht="14.25">
      <c r="A5" s="56"/>
      <c r="B5" s="50"/>
      <c r="C5" s="107" t="s">
        <v>21</v>
      </c>
      <c r="D5" s="55" t="s">
        <v>22</v>
      </c>
      <c r="E5" s="75">
        <v>4</v>
      </c>
      <c r="F5" s="76">
        <f aca="true" t="shared" si="0" ref="F5:F26">G5+H5+I5+J5+K5+L5+M5+N5+O5+P5+Q5+R5</f>
        <v>25</v>
      </c>
      <c r="G5" s="76">
        <v>12</v>
      </c>
      <c r="H5" s="76">
        <v>12</v>
      </c>
      <c r="I5" s="76"/>
      <c r="J5" s="76">
        <v>1</v>
      </c>
      <c r="K5" s="76"/>
      <c r="L5" s="76"/>
      <c r="M5" s="76"/>
      <c r="N5" s="76"/>
      <c r="O5" s="76"/>
      <c r="P5" s="76"/>
      <c r="Q5" s="76"/>
      <c r="R5" s="76"/>
      <c r="S5" s="85">
        <v>3200</v>
      </c>
      <c r="T5" s="86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</row>
    <row r="6" spans="1:229" s="39" customFormat="1" ht="14.25">
      <c r="A6" s="56"/>
      <c r="B6" s="50" t="s">
        <v>6</v>
      </c>
      <c r="C6" s="58"/>
      <c r="D6" s="58"/>
      <c r="E6" s="50"/>
      <c r="F6" s="58">
        <f t="shared" si="0"/>
        <v>63</v>
      </c>
      <c r="G6" s="58">
        <f>G4+G5</f>
        <v>31</v>
      </c>
      <c r="H6" s="58">
        <f>H4+H5</f>
        <v>31</v>
      </c>
      <c r="I6" s="58">
        <f aca="true" t="shared" si="1" ref="I6:T6">I4+I5</f>
        <v>0</v>
      </c>
      <c r="J6" s="58">
        <f t="shared" si="1"/>
        <v>1</v>
      </c>
      <c r="K6" s="58">
        <f t="shared" si="1"/>
        <v>0</v>
      </c>
      <c r="L6" s="58">
        <f t="shared" si="1"/>
        <v>0</v>
      </c>
      <c r="M6" s="58">
        <f t="shared" si="1"/>
        <v>0</v>
      </c>
      <c r="N6" s="58">
        <f t="shared" si="1"/>
        <v>0</v>
      </c>
      <c r="O6" s="58">
        <f t="shared" si="1"/>
        <v>0</v>
      </c>
      <c r="P6" s="58">
        <f t="shared" si="1"/>
        <v>0</v>
      </c>
      <c r="Q6" s="58">
        <f t="shared" si="1"/>
        <v>0</v>
      </c>
      <c r="R6" s="58">
        <f t="shared" si="1"/>
        <v>0</v>
      </c>
      <c r="S6" s="80"/>
      <c r="T6" s="87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</row>
    <row r="7" spans="1:229" s="39" customFormat="1" ht="14.25">
      <c r="A7" s="56"/>
      <c r="B7" s="53" t="s">
        <v>23</v>
      </c>
      <c r="C7" s="108" t="s">
        <v>24</v>
      </c>
      <c r="D7" s="59" t="s">
        <v>25</v>
      </c>
      <c r="E7" s="77">
        <v>4</v>
      </c>
      <c r="F7" s="76">
        <f t="shared" si="0"/>
        <v>18</v>
      </c>
      <c r="G7" s="54"/>
      <c r="H7" s="76">
        <v>18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 t="s">
        <v>26</v>
      </c>
      <c r="T7" s="87"/>
      <c r="U7" s="40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</row>
    <row r="8" spans="1:20" s="40" customFormat="1" ht="14.25">
      <c r="A8" s="56"/>
      <c r="B8" s="56"/>
      <c r="C8" s="60" t="s">
        <v>27</v>
      </c>
      <c r="D8" s="55" t="s">
        <v>28</v>
      </c>
      <c r="E8" s="61">
        <v>4</v>
      </c>
      <c r="F8" s="76">
        <f t="shared" si="0"/>
        <v>9</v>
      </c>
      <c r="G8" s="76"/>
      <c r="H8" s="76">
        <v>9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>
        <v>3500</v>
      </c>
      <c r="T8" s="86"/>
    </row>
    <row r="9" spans="1:20" s="40" customFormat="1" ht="14.25">
      <c r="A9" s="56"/>
      <c r="B9" s="56"/>
      <c r="C9" s="109" t="s">
        <v>29</v>
      </c>
      <c r="D9" s="55" t="s">
        <v>30</v>
      </c>
      <c r="E9" s="61">
        <v>4</v>
      </c>
      <c r="F9" s="76">
        <f t="shared" si="0"/>
        <v>15</v>
      </c>
      <c r="G9" s="76">
        <v>7</v>
      </c>
      <c r="H9" s="76">
        <v>8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85">
        <v>3200</v>
      </c>
      <c r="T9" s="86"/>
    </row>
    <row r="10" spans="1:20" s="40" customFormat="1" ht="14.25">
      <c r="A10" s="56"/>
      <c r="B10" s="56"/>
      <c r="C10" s="61" t="s">
        <v>31</v>
      </c>
      <c r="D10" s="55" t="s">
        <v>32</v>
      </c>
      <c r="E10" s="61">
        <v>4</v>
      </c>
      <c r="F10" s="76">
        <f t="shared" si="0"/>
        <v>19</v>
      </c>
      <c r="G10" s="76"/>
      <c r="H10" s="76">
        <v>16</v>
      </c>
      <c r="I10" s="76"/>
      <c r="J10" s="76"/>
      <c r="K10" s="76"/>
      <c r="L10" s="76"/>
      <c r="M10" s="76"/>
      <c r="N10" s="76">
        <v>3</v>
      </c>
      <c r="O10" s="76"/>
      <c r="P10" s="76"/>
      <c r="Q10" s="76"/>
      <c r="R10" s="76"/>
      <c r="S10" s="85">
        <v>3500</v>
      </c>
      <c r="T10" s="86"/>
    </row>
    <row r="11" spans="1:20" s="40" customFormat="1" ht="14.25">
      <c r="A11" s="56"/>
      <c r="B11" s="56"/>
      <c r="C11" s="61" t="s">
        <v>33</v>
      </c>
      <c r="D11" s="55" t="s">
        <v>34</v>
      </c>
      <c r="E11" s="61">
        <v>4</v>
      </c>
      <c r="F11" s="76">
        <f t="shared" si="0"/>
        <v>17</v>
      </c>
      <c r="G11" s="76"/>
      <c r="H11" s="76">
        <v>17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85">
        <v>3500</v>
      </c>
      <c r="T11" s="86"/>
    </row>
    <row r="12" spans="1:229" s="39" customFormat="1" ht="14.25">
      <c r="A12" s="56"/>
      <c r="B12" s="56"/>
      <c r="C12" s="61" t="s">
        <v>35</v>
      </c>
      <c r="D12" s="55" t="s">
        <v>36</v>
      </c>
      <c r="E12" s="61">
        <v>4</v>
      </c>
      <c r="F12" s="76">
        <f t="shared" si="0"/>
        <v>19</v>
      </c>
      <c r="G12" s="76"/>
      <c r="H12" s="76">
        <v>19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>
        <v>3500</v>
      </c>
      <c r="T12" s="86" t="s">
        <v>37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</row>
    <row r="13" spans="1:229" s="39" customFormat="1" ht="14.25">
      <c r="A13" s="56"/>
      <c r="B13" s="56"/>
      <c r="C13" s="109" t="s">
        <v>38</v>
      </c>
      <c r="D13" s="55" t="s">
        <v>39</v>
      </c>
      <c r="E13" s="61">
        <v>4</v>
      </c>
      <c r="F13" s="76">
        <f t="shared" si="0"/>
        <v>17</v>
      </c>
      <c r="G13" s="76"/>
      <c r="H13" s="76">
        <v>17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>
        <v>3500</v>
      </c>
      <c r="T13" s="88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</row>
    <row r="14" spans="1:20" s="40" customFormat="1" ht="14.25">
      <c r="A14" s="56"/>
      <c r="B14" s="56"/>
      <c r="C14" s="61" t="s">
        <v>40</v>
      </c>
      <c r="D14" s="55" t="s">
        <v>41</v>
      </c>
      <c r="E14" s="61">
        <v>4</v>
      </c>
      <c r="F14" s="76">
        <f t="shared" si="0"/>
        <v>25</v>
      </c>
      <c r="G14" s="76"/>
      <c r="H14" s="76">
        <v>24</v>
      </c>
      <c r="I14" s="76"/>
      <c r="J14" s="76"/>
      <c r="K14" s="76"/>
      <c r="L14" s="76"/>
      <c r="M14" s="76"/>
      <c r="N14" s="76"/>
      <c r="O14" s="76"/>
      <c r="P14" s="76">
        <v>1</v>
      </c>
      <c r="Q14" s="76"/>
      <c r="R14" s="76"/>
      <c r="S14" s="85">
        <v>3500</v>
      </c>
      <c r="T14" s="86"/>
    </row>
    <row r="15" spans="1:20" s="40" customFormat="1" ht="14.25">
      <c r="A15" s="56"/>
      <c r="B15" s="56"/>
      <c r="C15" s="61">
        <v>120206</v>
      </c>
      <c r="D15" s="55" t="s">
        <v>42</v>
      </c>
      <c r="E15" s="61">
        <v>4</v>
      </c>
      <c r="F15" s="76">
        <f t="shared" si="0"/>
        <v>6</v>
      </c>
      <c r="G15" s="76">
        <v>3</v>
      </c>
      <c r="H15" s="76">
        <v>3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85">
        <v>3200</v>
      </c>
      <c r="T15" s="86"/>
    </row>
    <row r="16" spans="1:20" s="40" customFormat="1" ht="14.25">
      <c r="A16" s="56"/>
      <c r="B16" s="56"/>
      <c r="C16" s="61">
        <v>120202</v>
      </c>
      <c r="D16" s="55" t="s">
        <v>43</v>
      </c>
      <c r="E16" s="61">
        <v>4</v>
      </c>
      <c r="F16" s="76">
        <f t="shared" si="0"/>
        <v>25</v>
      </c>
      <c r="G16" s="76">
        <v>13</v>
      </c>
      <c r="H16" s="76">
        <v>12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>
        <v>3200</v>
      </c>
      <c r="T16" s="89"/>
    </row>
    <row r="17" spans="1:20" s="40" customFormat="1" ht="14.25">
      <c r="A17" s="56"/>
      <c r="B17" s="56"/>
      <c r="C17" s="61">
        <v>120601</v>
      </c>
      <c r="D17" s="55" t="s">
        <v>44</v>
      </c>
      <c r="E17" s="61">
        <v>4</v>
      </c>
      <c r="F17" s="76">
        <f t="shared" si="0"/>
        <v>9</v>
      </c>
      <c r="G17" s="76"/>
      <c r="H17" s="76">
        <v>9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85">
        <v>3500</v>
      </c>
      <c r="T17" s="89"/>
    </row>
    <row r="18" spans="1:21" s="39" customFormat="1" ht="14.25">
      <c r="A18" s="56"/>
      <c r="B18" s="56"/>
      <c r="C18" s="54" t="s">
        <v>45</v>
      </c>
      <c r="D18" s="55" t="s">
        <v>46</v>
      </c>
      <c r="E18" s="75">
        <v>4</v>
      </c>
      <c r="F18" s="76">
        <f t="shared" si="0"/>
        <v>34</v>
      </c>
      <c r="G18" s="76">
        <v>11</v>
      </c>
      <c r="H18" s="76">
        <v>12</v>
      </c>
      <c r="I18" s="76">
        <v>2</v>
      </c>
      <c r="J18" s="76">
        <v>2</v>
      </c>
      <c r="K18" s="76"/>
      <c r="L18" s="76">
        <v>3</v>
      </c>
      <c r="M18" s="76"/>
      <c r="N18" s="76"/>
      <c r="O18" s="76">
        <v>1</v>
      </c>
      <c r="P18" s="76">
        <v>1</v>
      </c>
      <c r="Q18" s="76">
        <v>1</v>
      </c>
      <c r="R18" s="76">
        <v>1</v>
      </c>
      <c r="S18" s="85">
        <v>3200</v>
      </c>
      <c r="T18" s="86"/>
      <c r="U18" s="40"/>
    </row>
    <row r="19" spans="1:21" s="39" customFormat="1" ht="14.25">
      <c r="A19" s="56"/>
      <c r="B19" s="56"/>
      <c r="C19" s="61">
        <v>120207</v>
      </c>
      <c r="D19" s="55" t="s">
        <v>47</v>
      </c>
      <c r="E19" s="61">
        <v>4</v>
      </c>
      <c r="F19" s="76">
        <f t="shared" si="0"/>
        <v>8</v>
      </c>
      <c r="G19" s="76">
        <v>4</v>
      </c>
      <c r="H19" s="76">
        <v>4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>
        <v>3200</v>
      </c>
      <c r="T19" s="86"/>
      <c r="U19" s="40"/>
    </row>
    <row r="20" spans="1:229" s="39" customFormat="1" ht="14.25">
      <c r="A20" s="56"/>
      <c r="B20" s="56"/>
      <c r="C20" s="109" t="s">
        <v>48</v>
      </c>
      <c r="D20" s="55" t="s">
        <v>49</v>
      </c>
      <c r="E20" s="61">
        <v>4</v>
      </c>
      <c r="F20" s="76">
        <f t="shared" si="0"/>
        <v>43</v>
      </c>
      <c r="G20" s="76">
        <v>19</v>
      </c>
      <c r="H20" s="76">
        <v>20</v>
      </c>
      <c r="I20" s="76"/>
      <c r="J20" s="76"/>
      <c r="K20" s="76"/>
      <c r="L20" s="76">
        <v>4</v>
      </c>
      <c r="M20" s="76"/>
      <c r="N20" s="76"/>
      <c r="O20" s="76"/>
      <c r="P20" s="76"/>
      <c r="Q20" s="76"/>
      <c r="R20" s="76"/>
      <c r="S20" s="85">
        <v>3200</v>
      </c>
      <c r="T20" s="86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</row>
    <row r="21" spans="1:229" s="39" customFormat="1" ht="14.25">
      <c r="A21" s="56"/>
      <c r="B21" s="56"/>
      <c r="C21" s="61" t="s">
        <v>50</v>
      </c>
      <c r="D21" s="55" t="s">
        <v>51</v>
      </c>
      <c r="E21" s="61">
        <v>4</v>
      </c>
      <c r="F21" s="76">
        <f t="shared" si="0"/>
        <v>17</v>
      </c>
      <c r="G21" s="76"/>
      <c r="H21" s="76">
        <v>17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5">
        <v>3200</v>
      </c>
      <c r="T21" s="86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</row>
    <row r="22" spans="1:229" s="39" customFormat="1" ht="14.25">
      <c r="A22" s="56"/>
      <c r="B22" s="56"/>
      <c r="C22" s="61" t="s">
        <v>52</v>
      </c>
      <c r="D22" s="55" t="s">
        <v>53</v>
      </c>
      <c r="E22" s="61">
        <v>4</v>
      </c>
      <c r="F22" s="76">
        <f t="shared" si="0"/>
        <v>30</v>
      </c>
      <c r="G22" s="76">
        <v>13</v>
      </c>
      <c r="H22" s="76">
        <v>13</v>
      </c>
      <c r="I22" s="76"/>
      <c r="J22" s="76"/>
      <c r="K22" s="76"/>
      <c r="L22" s="76"/>
      <c r="M22" s="76"/>
      <c r="N22" s="76">
        <v>4</v>
      </c>
      <c r="O22" s="76"/>
      <c r="P22" s="76"/>
      <c r="Q22" s="76"/>
      <c r="R22" s="76"/>
      <c r="S22" s="85">
        <v>3200</v>
      </c>
      <c r="T22" s="86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</row>
    <row r="23" spans="1:229" s="39" customFormat="1" ht="14.25">
      <c r="A23" s="56"/>
      <c r="B23" s="56"/>
      <c r="C23" s="109" t="s">
        <v>54</v>
      </c>
      <c r="D23" s="55" t="s">
        <v>55</v>
      </c>
      <c r="E23" s="61">
        <v>4</v>
      </c>
      <c r="F23" s="76">
        <f t="shared" si="0"/>
        <v>26</v>
      </c>
      <c r="G23" s="76">
        <v>13</v>
      </c>
      <c r="H23" s="76">
        <v>13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85">
        <v>3200</v>
      </c>
      <c r="T23" s="86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</row>
    <row r="24" spans="1:229" s="39" customFormat="1" ht="14.25">
      <c r="A24" s="56"/>
      <c r="B24" s="56"/>
      <c r="C24" s="61">
        <v>120402</v>
      </c>
      <c r="D24" s="55" t="s">
        <v>56</v>
      </c>
      <c r="E24" s="61">
        <v>4</v>
      </c>
      <c r="F24" s="76">
        <f t="shared" si="0"/>
        <v>25</v>
      </c>
      <c r="G24" s="76">
        <v>13</v>
      </c>
      <c r="H24" s="76">
        <v>12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85">
        <v>3200</v>
      </c>
      <c r="T24" s="86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</row>
    <row r="25" spans="1:20" s="40" customFormat="1" ht="14.25">
      <c r="A25" s="56"/>
      <c r="B25" s="56"/>
      <c r="C25" s="61" t="s">
        <v>57</v>
      </c>
      <c r="D25" s="55" t="s">
        <v>58</v>
      </c>
      <c r="E25" s="61">
        <v>4</v>
      </c>
      <c r="F25" s="76">
        <f t="shared" si="0"/>
        <v>28</v>
      </c>
      <c r="G25" s="76">
        <v>12</v>
      </c>
      <c r="H25" s="76">
        <v>12</v>
      </c>
      <c r="I25" s="76"/>
      <c r="J25" s="76"/>
      <c r="K25" s="76"/>
      <c r="L25" s="76">
        <v>4</v>
      </c>
      <c r="M25" s="76"/>
      <c r="N25" s="76"/>
      <c r="O25" s="76"/>
      <c r="P25" s="76"/>
      <c r="Q25" s="76"/>
      <c r="R25" s="76"/>
      <c r="S25" s="85">
        <v>3200</v>
      </c>
      <c r="T25" s="86"/>
    </row>
    <row r="26" spans="1:20" s="40" customFormat="1" ht="14.25">
      <c r="A26" s="56"/>
      <c r="B26" s="56"/>
      <c r="C26" s="61">
        <v>120902</v>
      </c>
      <c r="D26" s="55" t="s">
        <v>59</v>
      </c>
      <c r="E26" s="61">
        <v>4</v>
      </c>
      <c r="F26" s="76">
        <f t="shared" si="0"/>
        <v>7</v>
      </c>
      <c r="G26" s="76">
        <v>2</v>
      </c>
      <c r="H26" s="76">
        <v>2</v>
      </c>
      <c r="I26" s="76"/>
      <c r="J26" s="76"/>
      <c r="K26" s="76"/>
      <c r="L26" s="76"/>
      <c r="M26" s="76"/>
      <c r="N26" s="76">
        <v>3</v>
      </c>
      <c r="O26" s="76"/>
      <c r="P26" s="76"/>
      <c r="Q26" s="76"/>
      <c r="R26" s="76"/>
      <c r="S26" s="85">
        <v>3200</v>
      </c>
      <c r="T26" s="86" t="s">
        <v>60</v>
      </c>
    </row>
    <row r="27" spans="1:20" s="40" customFormat="1" ht="14.25">
      <c r="A27" s="56"/>
      <c r="B27" s="56"/>
      <c r="C27" s="61">
        <v>120903</v>
      </c>
      <c r="D27" s="55" t="s">
        <v>61</v>
      </c>
      <c r="E27" s="61">
        <v>4</v>
      </c>
      <c r="F27" s="76">
        <f aca="true" t="shared" si="2" ref="F27:F44">G27+H27+I27+J27+K27+L27+M27+N27+O27+P27+Q27+R27</f>
        <v>11</v>
      </c>
      <c r="G27" s="76">
        <v>6</v>
      </c>
      <c r="H27" s="76">
        <v>5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>
        <v>3200</v>
      </c>
      <c r="T27" s="86"/>
    </row>
    <row r="28" spans="1:229" s="39" customFormat="1" ht="14.25">
      <c r="A28" s="56"/>
      <c r="B28" s="56"/>
      <c r="C28" s="109" t="s">
        <v>62</v>
      </c>
      <c r="D28" s="55" t="s">
        <v>63</v>
      </c>
      <c r="E28" s="61">
        <v>4</v>
      </c>
      <c r="F28" s="76">
        <f t="shared" si="2"/>
        <v>29</v>
      </c>
      <c r="G28" s="76">
        <v>15</v>
      </c>
      <c r="H28" s="76">
        <v>14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85">
        <v>3200</v>
      </c>
      <c r="T28" s="86" t="s">
        <v>64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</row>
    <row r="29" spans="1:229" s="39" customFormat="1" ht="14.25">
      <c r="A29" s="56"/>
      <c r="B29" s="56"/>
      <c r="C29" s="61">
        <v>120205</v>
      </c>
      <c r="D29" s="55" t="s">
        <v>65</v>
      </c>
      <c r="E29" s="61">
        <v>4</v>
      </c>
      <c r="F29" s="76">
        <f t="shared" si="2"/>
        <v>25</v>
      </c>
      <c r="G29" s="76">
        <v>13</v>
      </c>
      <c r="H29" s="76">
        <v>12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>
        <v>3200</v>
      </c>
      <c r="T29" s="86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</row>
    <row r="30" spans="1:229" s="39" customFormat="1" ht="14.25">
      <c r="A30" s="56"/>
      <c r="B30" s="56"/>
      <c r="C30" s="109" t="s">
        <v>66</v>
      </c>
      <c r="D30" s="55" t="s">
        <v>67</v>
      </c>
      <c r="E30" s="61">
        <v>4</v>
      </c>
      <c r="F30" s="76">
        <f t="shared" si="2"/>
        <v>18</v>
      </c>
      <c r="G30" s="76">
        <v>9</v>
      </c>
      <c r="H30" s="76">
        <v>9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>
        <v>3800</v>
      </c>
      <c r="T30" s="86" t="s">
        <v>68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</row>
    <row r="31" spans="1:229" s="39" customFormat="1" ht="14.25">
      <c r="A31" s="56"/>
      <c r="B31" s="56"/>
      <c r="C31" s="61" t="s">
        <v>69</v>
      </c>
      <c r="D31" s="55" t="s">
        <v>70</v>
      </c>
      <c r="E31" s="61">
        <v>4</v>
      </c>
      <c r="F31" s="76">
        <f t="shared" si="2"/>
        <v>10</v>
      </c>
      <c r="G31" s="76">
        <v>3</v>
      </c>
      <c r="H31" s="76">
        <v>3</v>
      </c>
      <c r="I31" s="76"/>
      <c r="J31" s="76"/>
      <c r="K31" s="76">
        <v>4</v>
      </c>
      <c r="L31" s="76"/>
      <c r="M31" s="76"/>
      <c r="N31" s="76"/>
      <c r="O31" s="76"/>
      <c r="P31" s="76"/>
      <c r="Q31" s="76"/>
      <c r="R31" s="76"/>
      <c r="S31" s="85">
        <v>3200</v>
      </c>
      <c r="T31" s="86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</row>
    <row r="32" spans="1:20" s="40" customFormat="1" ht="14.25">
      <c r="A32" s="56"/>
      <c r="B32" s="56"/>
      <c r="C32" s="61" t="s">
        <v>71</v>
      </c>
      <c r="D32" s="55" t="s">
        <v>72</v>
      </c>
      <c r="E32" s="61">
        <v>4</v>
      </c>
      <c r="F32" s="76">
        <f t="shared" si="2"/>
        <v>21</v>
      </c>
      <c r="G32" s="76">
        <v>9</v>
      </c>
      <c r="H32" s="76">
        <v>9</v>
      </c>
      <c r="I32" s="76"/>
      <c r="J32" s="76"/>
      <c r="K32" s="76">
        <v>3</v>
      </c>
      <c r="L32" s="76"/>
      <c r="M32" s="76"/>
      <c r="N32" s="76"/>
      <c r="O32" s="76"/>
      <c r="P32" s="76"/>
      <c r="Q32" s="76"/>
      <c r="R32" s="76"/>
      <c r="S32" s="85">
        <v>3200</v>
      </c>
      <c r="T32" s="86" t="s">
        <v>73</v>
      </c>
    </row>
    <row r="33" spans="1:20" s="40" customFormat="1" ht="14.25">
      <c r="A33" s="56"/>
      <c r="B33" s="56"/>
      <c r="C33" s="61" t="s">
        <v>74</v>
      </c>
      <c r="D33" s="55" t="s">
        <v>75</v>
      </c>
      <c r="E33" s="61">
        <v>4</v>
      </c>
      <c r="F33" s="76">
        <f t="shared" si="2"/>
        <v>8</v>
      </c>
      <c r="G33" s="76">
        <v>4</v>
      </c>
      <c r="H33" s="76">
        <v>4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85">
        <v>3100</v>
      </c>
      <c r="T33" s="86"/>
    </row>
    <row r="34" spans="1:20" s="40" customFormat="1" ht="14.25">
      <c r="A34" s="56"/>
      <c r="B34" s="56"/>
      <c r="C34" s="109" t="s">
        <v>76</v>
      </c>
      <c r="D34" s="55" t="s">
        <v>77</v>
      </c>
      <c r="E34" s="61">
        <v>4</v>
      </c>
      <c r="F34" s="76">
        <f t="shared" si="2"/>
        <v>27</v>
      </c>
      <c r="G34" s="76">
        <v>27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85">
        <v>3200</v>
      </c>
      <c r="T34" s="86" t="s">
        <v>73</v>
      </c>
    </row>
    <row r="35" spans="1:20" s="40" customFormat="1" ht="14.25">
      <c r="A35" s="56"/>
      <c r="B35" s="56"/>
      <c r="C35" s="61" t="s">
        <v>78</v>
      </c>
      <c r="D35" s="55" t="s">
        <v>79</v>
      </c>
      <c r="E35" s="61">
        <v>4</v>
      </c>
      <c r="F35" s="76">
        <f t="shared" si="2"/>
        <v>13</v>
      </c>
      <c r="G35" s="76">
        <v>13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85">
        <v>3200</v>
      </c>
      <c r="T35" s="86" t="s">
        <v>73</v>
      </c>
    </row>
    <row r="36" spans="1:20" s="40" customFormat="1" ht="14.25">
      <c r="A36" s="56"/>
      <c r="B36" s="56"/>
      <c r="C36" s="61" t="s">
        <v>80</v>
      </c>
      <c r="D36" s="55" t="s">
        <v>81</v>
      </c>
      <c r="E36" s="61">
        <v>4</v>
      </c>
      <c r="F36" s="76">
        <f t="shared" si="2"/>
        <v>40</v>
      </c>
      <c r="G36" s="76">
        <v>20</v>
      </c>
      <c r="H36" s="76">
        <v>20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85" t="s">
        <v>82</v>
      </c>
      <c r="T36" s="86"/>
    </row>
    <row r="37" spans="1:20" s="40" customFormat="1" ht="14.25">
      <c r="A37" s="56"/>
      <c r="B37" s="56"/>
      <c r="C37" s="61">
        <v>120102</v>
      </c>
      <c r="D37" s="55" t="s">
        <v>83</v>
      </c>
      <c r="E37" s="61">
        <v>4</v>
      </c>
      <c r="F37" s="76">
        <f t="shared" si="2"/>
        <v>18</v>
      </c>
      <c r="G37" s="76"/>
      <c r="H37" s="76">
        <v>18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85">
        <v>3500</v>
      </c>
      <c r="T37" s="86"/>
    </row>
    <row r="38" spans="1:229" s="39" customFormat="1" ht="14.25">
      <c r="A38" s="56"/>
      <c r="B38" s="56"/>
      <c r="C38" s="61">
        <v>120801</v>
      </c>
      <c r="D38" s="55" t="s">
        <v>84</v>
      </c>
      <c r="E38" s="61">
        <v>4</v>
      </c>
      <c r="F38" s="76">
        <f t="shared" si="2"/>
        <v>9</v>
      </c>
      <c r="G38" s="76"/>
      <c r="H38" s="76">
        <v>9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85">
        <v>3500</v>
      </c>
      <c r="T38" s="86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</row>
    <row r="39" spans="1:229" s="39" customFormat="1" ht="14.25">
      <c r="A39" s="56"/>
      <c r="B39" s="56"/>
      <c r="C39" s="61" t="s">
        <v>85</v>
      </c>
      <c r="D39" s="55" t="s">
        <v>86</v>
      </c>
      <c r="E39" s="61">
        <v>4</v>
      </c>
      <c r="F39" s="76">
        <f t="shared" si="2"/>
        <v>34</v>
      </c>
      <c r="G39" s="76"/>
      <c r="H39" s="76">
        <v>34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85">
        <v>3500</v>
      </c>
      <c r="T39" s="86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</row>
    <row r="40" spans="1:20" s="40" customFormat="1" ht="14.25">
      <c r="A40" s="56"/>
      <c r="B40" s="56"/>
      <c r="C40" s="61" t="s">
        <v>87</v>
      </c>
      <c r="D40" s="55" t="s">
        <v>88</v>
      </c>
      <c r="E40" s="61">
        <v>4</v>
      </c>
      <c r="F40" s="76">
        <f t="shared" si="2"/>
        <v>9</v>
      </c>
      <c r="G40" s="76"/>
      <c r="H40" s="76">
        <v>9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>
        <v>3500</v>
      </c>
      <c r="T40" s="86"/>
    </row>
    <row r="41" spans="1:20" s="40" customFormat="1" ht="14.25">
      <c r="A41" s="56"/>
      <c r="B41" s="56"/>
      <c r="C41" s="61">
        <v>120105</v>
      </c>
      <c r="D41" s="55" t="s">
        <v>89</v>
      </c>
      <c r="E41" s="61">
        <v>4</v>
      </c>
      <c r="F41" s="76">
        <f t="shared" si="2"/>
        <v>9</v>
      </c>
      <c r="G41" s="76"/>
      <c r="H41" s="76">
        <v>9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>
        <v>3500</v>
      </c>
      <c r="T41" s="86"/>
    </row>
    <row r="42" spans="1:229" s="39" customFormat="1" ht="14.25">
      <c r="A42" s="56"/>
      <c r="B42" s="62" t="s">
        <v>6</v>
      </c>
      <c r="C42" s="62"/>
      <c r="D42" s="62"/>
      <c r="E42" s="51"/>
      <c r="F42" s="58">
        <f t="shared" si="2"/>
        <v>678</v>
      </c>
      <c r="G42" s="58">
        <f>SUM(G7:G41)</f>
        <v>229</v>
      </c>
      <c r="H42" s="58">
        <f aca="true" t="shared" si="3" ref="H42:R42">SUM(H7:H41)</f>
        <v>412</v>
      </c>
      <c r="I42" s="58">
        <f t="shared" si="3"/>
        <v>2</v>
      </c>
      <c r="J42" s="58">
        <f t="shared" si="3"/>
        <v>2</v>
      </c>
      <c r="K42" s="58">
        <f t="shared" si="3"/>
        <v>7</v>
      </c>
      <c r="L42" s="58">
        <f t="shared" si="3"/>
        <v>11</v>
      </c>
      <c r="M42" s="58">
        <f t="shared" si="3"/>
        <v>0</v>
      </c>
      <c r="N42" s="58">
        <f t="shared" si="3"/>
        <v>10</v>
      </c>
      <c r="O42" s="58">
        <f t="shared" si="3"/>
        <v>1</v>
      </c>
      <c r="P42" s="58">
        <f t="shared" si="3"/>
        <v>2</v>
      </c>
      <c r="Q42" s="58">
        <f t="shared" si="3"/>
        <v>1</v>
      </c>
      <c r="R42" s="58">
        <f t="shared" si="3"/>
        <v>1</v>
      </c>
      <c r="S42" s="85"/>
      <c r="T42" s="86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</row>
    <row r="43" spans="1:229" s="39" customFormat="1" ht="14.25">
      <c r="A43" s="63"/>
      <c r="B43" s="58" t="s">
        <v>90</v>
      </c>
      <c r="C43" s="58"/>
      <c r="D43" s="58"/>
      <c r="E43" s="50"/>
      <c r="F43" s="58">
        <f t="shared" si="2"/>
        <v>741</v>
      </c>
      <c r="G43" s="58">
        <f>G42+G6</f>
        <v>260</v>
      </c>
      <c r="H43" s="58">
        <f>H42+H6</f>
        <v>443</v>
      </c>
      <c r="I43" s="58">
        <f aca="true" t="shared" si="4" ref="I43:T43">I42+I6</f>
        <v>2</v>
      </c>
      <c r="J43" s="58">
        <f t="shared" si="4"/>
        <v>3</v>
      </c>
      <c r="K43" s="58">
        <f t="shared" si="4"/>
        <v>7</v>
      </c>
      <c r="L43" s="58">
        <f t="shared" si="4"/>
        <v>11</v>
      </c>
      <c r="M43" s="58">
        <f t="shared" si="4"/>
        <v>0</v>
      </c>
      <c r="N43" s="58">
        <f t="shared" si="4"/>
        <v>10</v>
      </c>
      <c r="O43" s="58">
        <f t="shared" si="4"/>
        <v>1</v>
      </c>
      <c r="P43" s="58">
        <f t="shared" si="4"/>
        <v>2</v>
      </c>
      <c r="Q43" s="58">
        <f t="shared" si="4"/>
        <v>1</v>
      </c>
      <c r="R43" s="58">
        <f t="shared" si="4"/>
        <v>1</v>
      </c>
      <c r="S43" s="85"/>
      <c r="T43" s="86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</row>
    <row r="44" spans="1:20" s="40" customFormat="1" ht="14.25">
      <c r="A44" s="56" t="s">
        <v>91</v>
      </c>
      <c r="B44" s="64"/>
      <c r="C44" s="65" t="s">
        <v>45</v>
      </c>
      <c r="D44" s="66" t="s">
        <v>46</v>
      </c>
      <c r="E44" s="78">
        <v>4</v>
      </c>
      <c r="F44" s="76">
        <f t="shared" si="2"/>
        <v>2</v>
      </c>
      <c r="G44" s="76">
        <v>1</v>
      </c>
      <c r="H44" s="76">
        <v>1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90">
        <v>3200</v>
      </c>
      <c r="T44" s="91"/>
    </row>
    <row r="45" spans="1:20" s="40" customFormat="1" ht="14.25">
      <c r="A45" s="56"/>
      <c r="B45" s="67" t="s">
        <v>6</v>
      </c>
      <c r="C45" s="67"/>
      <c r="D45" s="67"/>
      <c r="E45" s="78"/>
      <c r="F45" s="58">
        <f aca="true" t="shared" si="5" ref="F45:F51">G45+H45+I45+J45+K45+L45+M45+N45+O45+P45+Q45+R45</f>
        <v>2</v>
      </c>
      <c r="G45" s="50">
        <f aca="true" t="shared" si="6" ref="G45:R45">SUM(G44:G44)</f>
        <v>1</v>
      </c>
      <c r="H45" s="50">
        <f t="shared" si="6"/>
        <v>1</v>
      </c>
      <c r="I45" s="50">
        <f t="shared" si="6"/>
        <v>0</v>
      </c>
      <c r="J45" s="50">
        <f t="shared" si="6"/>
        <v>0</v>
      </c>
      <c r="K45" s="50">
        <f t="shared" si="6"/>
        <v>0</v>
      </c>
      <c r="L45" s="50">
        <f t="shared" si="6"/>
        <v>0</v>
      </c>
      <c r="M45" s="50">
        <f t="shared" si="6"/>
        <v>0</v>
      </c>
      <c r="N45" s="50">
        <f t="shared" si="6"/>
        <v>0</v>
      </c>
      <c r="O45" s="50">
        <f t="shared" si="6"/>
        <v>0</v>
      </c>
      <c r="P45" s="50">
        <f t="shared" si="6"/>
        <v>0</v>
      </c>
      <c r="Q45" s="50">
        <f t="shared" si="6"/>
        <v>0</v>
      </c>
      <c r="R45" s="50">
        <f t="shared" si="6"/>
        <v>0</v>
      </c>
      <c r="S45" s="92"/>
      <c r="T45" s="91"/>
    </row>
    <row r="46" spans="1:20" s="40" customFormat="1" ht="14.25">
      <c r="A46" s="63"/>
      <c r="B46" s="68" t="s">
        <v>92</v>
      </c>
      <c r="C46" s="68"/>
      <c r="D46" s="68"/>
      <c r="E46" s="79"/>
      <c r="F46" s="58">
        <f t="shared" si="5"/>
        <v>2</v>
      </c>
      <c r="G46" s="50">
        <f>G45</f>
        <v>1</v>
      </c>
      <c r="H46" s="50">
        <f aca="true" t="shared" si="7" ref="H46:R46">H45</f>
        <v>1</v>
      </c>
      <c r="I46" s="50">
        <f t="shared" si="7"/>
        <v>0</v>
      </c>
      <c r="J46" s="50">
        <f t="shared" si="7"/>
        <v>0</v>
      </c>
      <c r="K46" s="50">
        <f t="shared" si="7"/>
        <v>0</v>
      </c>
      <c r="L46" s="50">
        <f t="shared" si="7"/>
        <v>0</v>
      </c>
      <c r="M46" s="50">
        <f t="shared" si="7"/>
        <v>0</v>
      </c>
      <c r="N46" s="50">
        <f t="shared" si="7"/>
        <v>0</v>
      </c>
      <c r="O46" s="50">
        <f t="shared" si="7"/>
        <v>0</v>
      </c>
      <c r="P46" s="50">
        <f t="shared" si="7"/>
        <v>0</v>
      </c>
      <c r="Q46" s="50">
        <f t="shared" si="7"/>
        <v>0</v>
      </c>
      <c r="R46" s="50">
        <f t="shared" si="7"/>
        <v>0</v>
      </c>
      <c r="S46" s="86"/>
      <c r="T46" s="86"/>
    </row>
    <row r="47" spans="1:20" s="40" customFormat="1" ht="14.25">
      <c r="A47" s="53" t="s">
        <v>93</v>
      </c>
      <c r="B47" s="53" t="s">
        <v>18</v>
      </c>
      <c r="C47" s="54" t="s">
        <v>21</v>
      </c>
      <c r="D47" s="55" t="s">
        <v>22</v>
      </c>
      <c r="E47" s="75">
        <v>4</v>
      </c>
      <c r="F47" s="76">
        <f t="shared" si="5"/>
        <v>47</v>
      </c>
      <c r="G47" s="76">
        <v>23</v>
      </c>
      <c r="H47" s="76">
        <v>22</v>
      </c>
      <c r="I47" s="76"/>
      <c r="J47" s="76">
        <v>2</v>
      </c>
      <c r="K47" s="76"/>
      <c r="L47" s="76"/>
      <c r="M47" s="76"/>
      <c r="N47" s="76"/>
      <c r="O47" s="76"/>
      <c r="P47" s="76"/>
      <c r="Q47" s="76"/>
      <c r="R47" s="76"/>
      <c r="S47" s="85">
        <v>3200</v>
      </c>
      <c r="T47" s="86"/>
    </row>
    <row r="48" spans="1:20" s="40" customFormat="1" ht="14.25">
      <c r="A48" s="56"/>
      <c r="B48" s="56"/>
      <c r="C48" s="54">
        <v>120204</v>
      </c>
      <c r="D48" s="55" t="s">
        <v>20</v>
      </c>
      <c r="E48" s="78">
        <v>4</v>
      </c>
      <c r="F48" s="76">
        <f aca="true" t="shared" si="8" ref="F48:F63">G48+H48+I48+J48+K48+L48+M48+N48+O48+P48+Q48+R48</f>
        <v>68</v>
      </c>
      <c r="G48" s="76">
        <v>34</v>
      </c>
      <c r="H48" s="76">
        <v>34</v>
      </c>
      <c r="I48" s="82"/>
      <c r="J48" s="76"/>
      <c r="K48" s="76"/>
      <c r="L48" s="76"/>
      <c r="M48" s="76"/>
      <c r="N48" s="76"/>
      <c r="O48" s="76"/>
      <c r="P48" s="76"/>
      <c r="Q48" s="76"/>
      <c r="R48" s="76"/>
      <c r="S48" s="85">
        <v>3200</v>
      </c>
      <c r="T48" s="86"/>
    </row>
    <row r="49" spans="1:20" s="40" customFormat="1" ht="14.25">
      <c r="A49" s="56"/>
      <c r="B49" s="58" t="s">
        <v>6</v>
      </c>
      <c r="C49" s="58"/>
      <c r="D49" s="58"/>
      <c r="E49" s="50"/>
      <c r="F49" s="58">
        <f t="shared" si="8"/>
        <v>115</v>
      </c>
      <c r="G49" s="50">
        <f>G47+G48</f>
        <v>57</v>
      </c>
      <c r="H49" s="50">
        <f aca="true" t="shared" si="9" ref="H49:T49">H47+H48</f>
        <v>56</v>
      </c>
      <c r="I49" s="50">
        <f t="shared" si="9"/>
        <v>0</v>
      </c>
      <c r="J49" s="50">
        <f t="shared" si="9"/>
        <v>2</v>
      </c>
      <c r="K49" s="50">
        <f t="shared" si="9"/>
        <v>0</v>
      </c>
      <c r="L49" s="50">
        <f t="shared" si="9"/>
        <v>0</v>
      </c>
      <c r="M49" s="50">
        <f t="shared" si="9"/>
        <v>0</v>
      </c>
      <c r="N49" s="50">
        <f t="shared" si="9"/>
        <v>0</v>
      </c>
      <c r="O49" s="50">
        <f t="shared" si="9"/>
        <v>0</v>
      </c>
      <c r="P49" s="50">
        <f t="shared" si="9"/>
        <v>0</v>
      </c>
      <c r="Q49" s="50">
        <f t="shared" si="9"/>
        <v>0</v>
      </c>
      <c r="R49" s="50">
        <f t="shared" si="9"/>
        <v>0</v>
      </c>
      <c r="S49" s="85"/>
      <c r="T49" s="86"/>
    </row>
    <row r="50" spans="1:229" s="39" customFormat="1" ht="14.25">
      <c r="A50" s="56"/>
      <c r="B50" s="56"/>
      <c r="C50" s="54" t="s">
        <v>27</v>
      </c>
      <c r="D50" s="69" t="s">
        <v>28</v>
      </c>
      <c r="E50" s="75">
        <v>4</v>
      </c>
      <c r="F50" s="76">
        <f t="shared" si="8"/>
        <v>15</v>
      </c>
      <c r="G50" s="76"/>
      <c r="H50" s="76">
        <v>15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5">
        <v>3500</v>
      </c>
      <c r="T50" s="86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</row>
    <row r="51" spans="1:229" s="39" customFormat="1" ht="14.25">
      <c r="A51" s="56"/>
      <c r="B51" s="56"/>
      <c r="C51" s="108" t="s">
        <v>24</v>
      </c>
      <c r="D51" s="59" t="s">
        <v>25</v>
      </c>
      <c r="E51" s="77">
        <v>4</v>
      </c>
      <c r="F51" s="76">
        <f t="shared" si="8"/>
        <v>34</v>
      </c>
      <c r="G51" s="76"/>
      <c r="H51" s="76">
        <v>34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5">
        <v>3500</v>
      </c>
      <c r="T51" s="86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</row>
    <row r="52" spans="1:229" s="39" customFormat="1" ht="14.25">
      <c r="A52" s="56"/>
      <c r="B52" s="56"/>
      <c r="C52" s="54" t="s">
        <v>29</v>
      </c>
      <c r="D52" s="69" t="s">
        <v>30</v>
      </c>
      <c r="E52" s="75">
        <v>4</v>
      </c>
      <c r="F52" s="76">
        <f t="shared" si="8"/>
        <v>28</v>
      </c>
      <c r="G52" s="76">
        <v>10</v>
      </c>
      <c r="H52" s="76">
        <v>10</v>
      </c>
      <c r="I52" s="76"/>
      <c r="J52" s="76">
        <v>3</v>
      </c>
      <c r="K52" s="76"/>
      <c r="L52" s="76"/>
      <c r="M52" s="76">
        <v>5</v>
      </c>
      <c r="N52" s="76"/>
      <c r="O52" s="76"/>
      <c r="P52" s="76"/>
      <c r="Q52" s="76"/>
      <c r="R52" s="76"/>
      <c r="S52" s="75">
        <v>3200</v>
      </c>
      <c r="T52" s="86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</row>
    <row r="53" spans="1:20" s="40" customFormat="1" ht="14.25">
      <c r="A53" s="56"/>
      <c r="B53" s="56"/>
      <c r="C53" s="61" t="s">
        <v>31</v>
      </c>
      <c r="D53" s="69" t="s">
        <v>32</v>
      </c>
      <c r="E53" s="75">
        <v>4</v>
      </c>
      <c r="F53" s="76">
        <f t="shared" si="8"/>
        <v>43</v>
      </c>
      <c r="G53" s="76"/>
      <c r="H53" s="76">
        <v>43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5">
        <v>3500</v>
      </c>
      <c r="T53" s="86"/>
    </row>
    <row r="54" spans="1:20" s="40" customFormat="1" ht="14.25">
      <c r="A54" s="56"/>
      <c r="B54" s="56"/>
      <c r="C54" s="61" t="s">
        <v>33</v>
      </c>
      <c r="D54" s="69" t="s">
        <v>34</v>
      </c>
      <c r="E54" s="75">
        <v>4</v>
      </c>
      <c r="F54" s="76">
        <f t="shared" si="8"/>
        <v>31</v>
      </c>
      <c r="G54" s="76"/>
      <c r="H54" s="76">
        <v>31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5">
        <v>3500</v>
      </c>
      <c r="T54" s="86"/>
    </row>
    <row r="55" spans="1:20" s="40" customFormat="1" ht="14.25">
      <c r="A55" s="56"/>
      <c r="B55" s="56"/>
      <c r="C55" s="54" t="s">
        <v>35</v>
      </c>
      <c r="D55" s="69" t="s">
        <v>36</v>
      </c>
      <c r="E55" s="75">
        <v>4</v>
      </c>
      <c r="F55" s="76">
        <f t="shared" si="8"/>
        <v>34</v>
      </c>
      <c r="G55" s="76"/>
      <c r="H55" s="76">
        <v>29</v>
      </c>
      <c r="I55" s="76"/>
      <c r="J55" s="76"/>
      <c r="K55" s="76"/>
      <c r="L55" s="76"/>
      <c r="M55" s="76"/>
      <c r="N55" s="76">
        <v>5</v>
      </c>
      <c r="O55" s="76"/>
      <c r="P55" s="76"/>
      <c r="Q55" s="76"/>
      <c r="R55" s="76"/>
      <c r="S55" s="75">
        <v>3500</v>
      </c>
      <c r="T55" s="86"/>
    </row>
    <row r="56" spans="1:20" s="40" customFormat="1" ht="14.25">
      <c r="A56" s="56"/>
      <c r="B56" s="56"/>
      <c r="C56" s="109" t="s">
        <v>38</v>
      </c>
      <c r="D56" s="55" t="s">
        <v>39</v>
      </c>
      <c r="E56" s="61">
        <v>4</v>
      </c>
      <c r="F56" s="76">
        <f t="shared" si="8"/>
        <v>31</v>
      </c>
      <c r="G56" s="76"/>
      <c r="H56" s="76">
        <v>31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5">
        <v>3500</v>
      </c>
      <c r="T56" s="86"/>
    </row>
    <row r="57" spans="1:20" s="40" customFormat="1" ht="14.25">
      <c r="A57" s="56"/>
      <c r="B57" s="56"/>
      <c r="C57" s="65" t="s">
        <v>40</v>
      </c>
      <c r="D57" s="66" t="s">
        <v>41</v>
      </c>
      <c r="E57" s="78">
        <v>4</v>
      </c>
      <c r="F57" s="76">
        <f t="shared" si="8"/>
        <v>46</v>
      </c>
      <c r="G57" s="76"/>
      <c r="H57" s="76">
        <v>41</v>
      </c>
      <c r="I57" s="76"/>
      <c r="J57" s="76"/>
      <c r="K57" s="76"/>
      <c r="L57" s="76"/>
      <c r="M57" s="76"/>
      <c r="N57" s="76">
        <v>5</v>
      </c>
      <c r="O57" s="76"/>
      <c r="P57" s="76"/>
      <c r="Q57" s="76"/>
      <c r="R57" s="76"/>
      <c r="S57" s="90">
        <v>3500</v>
      </c>
      <c r="T57" s="86"/>
    </row>
    <row r="58" spans="1:20" s="40" customFormat="1" ht="14.25">
      <c r="A58" s="56"/>
      <c r="B58" s="56"/>
      <c r="C58" s="65" t="s">
        <v>94</v>
      </c>
      <c r="D58" s="66" t="s">
        <v>42</v>
      </c>
      <c r="E58" s="78">
        <v>4</v>
      </c>
      <c r="F58" s="76">
        <f t="shared" si="8"/>
        <v>21</v>
      </c>
      <c r="G58" s="76">
        <v>9</v>
      </c>
      <c r="H58" s="76">
        <v>9</v>
      </c>
      <c r="I58" s="76"/>
      <c r="J58" s="76"/>
      <c r="K58" s="76">
        <v>3</v>
      </c>
      <c r="L58" s="76"/>
      <c r="M58" s="76"/>
      <c r="N58" s="76"/>
      <c r="O58" s="76"/>
      <c r="P58" s="76"/>
      <c r="Q58" s="76"/>
      <c r="R58" s="76"/>
      <c r="S58" s="90">
        <v>3200</v>
      </c>
      <c r="T58" s="86"/>
    </row>
    <row r="59" spans="1:20" s="40" customFormat="1" ht="14.25">
      <c r="A59" s="56"/>
      <c r="B59" s="56"/>
      <c r="C59" s="65" t="s">
        <v>95</v>
      </c>
      <c r="D59" s="66" t="s">
        <v>44</v>
      </c>
      <c r="E59" s="78">
        <v>4</v>
      </c>
      <c r="F59" s="76">
        <f t="shared" si="8"/>
        <v>16</v>
      </c>
      <c r="G59" s="76"/>
      <c r="H59" s="76">
        <v>16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90">
        <v>3500</v>
      </c>
      <c r="T59" s="86"/>
    </row>
    <row r="60" spans="1:20" s="40" customFormat="1" ht="14.25">
      <c r="A60" s="56"/>
      <c r="B60" s="56"/>
      <c r="C60" s="65" t="s">
        <v>96</v>
      </c>
      <c r="D60" s="66" t="s">
        <v>43</v>
      </c>
      <c r="E60" s="78">
        <v>4</v>
      </c>
      <c r="F60" s="76">
        <f aca="true" t="shared" si="10" ref="F60:F86">G60+H60+I60+J60+K60+L60+M60+N60+O60+P60+Q60+R60</f>
        <v>46</v>
      </c>
      <c r="G60" s="76">
        <v>21</v>
      </c>
      <c r="H60" s="76">
        <v>20</v>
      </c>
      <c r="I60" s="76">
        <v>5</v>
      </c>
      <c r="J60" s="76"/>
      <c r="K60" s="76"/>
      <c r="L60" s="76"/>
      <c r="M60" s="76"/>
      <c r="N60" s="76"/>
      <c r="O60" s="76"/>
      <c r="P60" s="76"/>
      <c r="Q60" s="76"/>
      <c r="R60" s="76"/>
      <c r="S60" s="90">
        <v>3200</v>
      </c>
      <c r="T60" s="86"/>
    </row>
    <row r="61" spans="1:20" s="40" customFormat="1" ht="14.25">
      <c r="A61" s="56"/>
      <c r="B61" s="56"/>
      <c r="C61" s="54" t="s">
        <v>45</v>
      </c>
      <c r="D61" s="55" t="s">
        <v>46</v>
      </c>
      <c r="E61" s="75">
        <v>4</v>
      </c>
      <c r="F61" s="76">
        <f t="shared" si="10"/>
        <v>64</v>
      </c>
      <c r="G61" s="76">
        <v>24</v>
      </c>
      <c r="H61" s="76">
        <v>24</v>
      </c>
      <c r="I61" s="82"/>
      <c r="J61" s="76">
        <v>5</v>
      </c>
      <c r="K61" s="76"/>
      <c r="L61" s="76">
        <v>5</v>
      </c>
      <c r="M61" s="76"/>
      <c r="N61" s="76">
        <v>5</v>
      </c>
      <c r="O61" s="76"/>
      <c r="P61" s="76"/>
      <c r="Q61" s="76"/>
      <c r="R61" s="76">
        <v>1</v>
      </c>
      <c r="S61" s="85">
        <v>3200</v>
      </c>
      <c r="T61" s="86"/>
    </row>
    <row r="62" spans="1:20" s="40" customFormat="1" ht="14.25">
      <c r="A62" s="56"/>
      <c r="B62" s="56"/>
      <c r="C62" s="61">
        <v>120207</v>
      </c>
      <c r="D62" s="55" t="s">
        <v>47</v>
      </c>
      <c r="E62" s="61">
        <v>4</v>
      </c>
      <c r="F62" s="76">
        <f t="shared" si="10"/>
        <v>14</v>
      </c>
      <c r="G62" s="76">
        <v>7</v>
      </c>
      <c r="H62" s="76">
        <v>7</v>
      </c>
      <c r="I62" s="82"/>
      <c r="J62" s="76"/>
      <c r="K62" s="76"/>
      <c r="L62" s="76"/>
      <c r="M62" s="76"/>
      <c r="N62" s="76"/>
      <c r="O62" s="76"/>
      <c r="P62" s="76"/>
      <c r="Q62" s="76"/>
      <c r="R62" s="76"/>
      <c r="S62" s="85">
        <v>3200</v>
      </c>
      <c r="T62" s="86"/>
    </row>
    <row r="63" spans="1:20" s="40" customFormat="1" ht="14.25">
      <c r="A63" s="56"/>
      <c r="B63" s="56"/>
      <c r="C63" s="54" t="s">
        <v>48</v>
      </c>
      <c r="D63" s="55" t="s">
        <v>49</v>
      </c>
      <c r="E63" s="75">
        <v>4</v>
      </c>
      <c r="F63" s="76">
        <f t="shared" si="10"/>
        <v>72</v>
      </c>
      <c r="G63" s="76">
        <v>31</v>
      </c>
      <c r="H63" s="76">
        <v>30</v>
      </c>
      <c r="I63" s="82"/>
      <c r="J63" s="76"/>
      <c r="K63" s="76"/>
      <c r="L63" s="76">
        <v>5</v>
      </c>
      <c r="M63" s="76"/>
      <c r="N63" s="76">
        <v>6</v>
      </c>
      <c r="O63" s="76"/>
      <c r="P63" s="76"/>
      <c r="Q63" s="76"/>
      <c r="R63" s="76"/>
      <c r="S63" s="85">
        <v>3200</v>
      </c>
      <c r="T63" s="86"/>
    </row>
    <row r="64" spans="1:20" s="40" customFormat="1" ht="14.25">
      <c r="A64" s="56"/>
      <c r="B64" s="56"/>
      <c r="C64" s="54" t="s">
        <v>50</v>
      </c>
      <c r="D64" s="55" t="s">
        <v>51</v>
      </c>
      <c r="E64" s="75">
        <v>4</v>
      </c>
      <c r="F64" s="76">
        <f t="shared" si="10"/>
        <v>29</v>
      </c>
      <c r="G64" s="76"/>
      <c r="H64" s="76">
        <v>29</v>
      </c>
      <c r="I64" s="82"/>
      <c r="J64" s="76"/>
      <c r="K64" s="76"/>
      <c r="L64" s="76"/>
      <c r="M64" s="76"/>
      <c r="N64" s="76"/>
      <c r="O64" s="76"/>
      <c r="P64" s="76"/>
      <c r="Q64" s="76"/>
      <c r="R64" s="76"/>
      <c r="S64" s="85">
        <v>3200</v>
      </c>
      <c r="T64" s="86"/>
    </row>
    <row r="65" spans="1:20" s="40" customFormat="1" ht="14.25">
      <c r="A65" s="56"/>
      <c r="B65" s="56"/>
      <c r="C65" s="54" t="s">
        <v>52</v>
      </c>
      <c r="D65" s="69" t="s">
        <v>53</v>
      </c>
      <c r="E65" s="75">
        <v>4</v>
      </c>
      <c r="F65" s="76">
        <f t="shared" si="10"/>
        <v>51</v>
      </c>
      <c r="G65" s="76">
        <v>23</v>
      </c>
      <c r="H65" s="76">
        <v>23</v>
      </c>
      <c r="I65" s="76"/>
      <c r="J65" s="76"/>
      <c r="K65" s="76"/>
      <c r="L65" s="76"/>
      <c r="M65" s="76"/>
      <c r="N65" s="76">
        <v>5</v>
      </c>
      <c r="O65" s="76"/>
      <c r="P65" s="76"/>
      <c r="Q65" s="76"/>
      <c r="R65" s="76"/>
      <c r="S65" s="75">
        <v>3200</v>
      </c>
      <c r="T65" s="86"/>
    </row>
    <row r="66" spans="1:20" s="40" customFormat="1" ht="14.25">
      <c r="A66" s="56"/>
      <c r="B66" s="56"/>
      <c r="C66" s="54" t="s">
        <v>54</v>
      </c>
      <c r="D66" s="69" t="s">
        <v>55</v>
      </c>
      <c r="E66" s="75">
        <v>4</v>
      </c>
      <c r="F66" s="76">
        <f t="shared" si="10"/>
        <v>48</v>
      </c>
      <c r="G66" s="76">
        <v>22</v>
      </c>
      <c r="H66" s="76">
        <v>22</v>
      </c>
      <c r="I66" s="76"/>
      <c r="J66" s="76">
        <v>4</v>
      </c>
      <c r="K66" s="76"/>
      <c r="L66" s="76"/>
      <c r="M66" s="76"/>
      <c r="N66" s="76"/>
      <c r="O66" s="76"/>
      <c r="P66" s="76"/>
      <c r="Q66" s="76"/>
      <c r="R66" s="76"/>
      <c r="S66" s="75">
        <v>3200</v>
      </c>
      <c r="T66" s="86"/>
    </row>
    <row r="67" spans="1:229" s="39" customFormat="1" ht="14.25">
      <c r="A67" s="56"/>
      <c r="B67" s="56"/>
      <c r="C67" s="54" t="s">
        <v>97</v>
      </c>
      <c r="D67" s="59" t="s">
        <v>56</v>
      </c>
      <c r="E67" s="75">
        <v>4</v>
      </c>
      <c r="F67" s="76">
        <f t="shared" si="10"/>
        <v>47</v>
      </c>
      <c r="G67" s="77">
        <v>21</v>
      </c>
      <c r="H67" s="76">
        <v>21</v>
      </c>
      <c r="I67" s="88"/>
      <c r="J67" s="88"/>
      <c r="K67" s="88"/>
      <c r="L67" s="88"/>
      <c r="M67" s="88"/>
      <c r="N67" s="76">
        <v>5</v>
      </c>
      <c r="O67" s="76"/>
      <c r="P67" s="76"/>
      <c r="Q67" s="76"/>
      <c r="R67" s="76"/>
      <c r="S67" s="75">
        <v>3200</v>
      </c>
      <c r="T67" s="86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</row>
    <row r="68" spans="1:20" s="40" customFormat="1" ht="14.25">
      <c r="A68" s="56"/>
      <c r="B68" s="56"/>
      <c r="C68" s="54" t="s">
        <v>57</v>
      </c>
      <c r="D68" s="55" t="s">
        <v>58</v>
      </c>
      <c r="E68" s="75">
        <v>4</v>
      </c>
      <c r="F68" s="76">
        <f t="shared" si="10"/>
        <v>48</v>
      </c>
      <c r="G68" s="76">
        <v>23</v>
      </c>
      <c r="H68" s="76">
        <v>22</v>
      </c>
      <c r="I68" s="82"/>
      <c r="J68" s="82"/>
      <c r="K68" s="82"/>
      <c r="L68" s="82"/>
      <c r="M68" s="82"/>
      <c r="N68" s="76">
        <v>3</v>
      </c>
      <c r="O68" s="76"/>
      <c r="P68" s="76"/>
      <c r="Q68" s="76"/>
      <c r="R68" s="76"/>
      <c r="S68" s="85">
        <v>3200</v>
      </c>
      <c r="T68" s="86"/>
    </row>
    <row r="69" spans="1:20" s="40" customFormat="1" ht="14.25">
      <c r="A69" s="56"/>
      <c r="B69" s="56"/>
      <c r="C69" s="61">
        <v>120902</v>
      </c>
      <c r="D69" s="55" t="s">
        <v>59</v>
      </c>
      <c r="E69" s="61">
        <v>4</v>
      </c>
      <c r="F69" s="76">
        <f t="shared" si="10"/>
        <v>12</v>
      </c>
      <c r="G69" s="76">
        <v>6</v>
      </c>
      <c r="H69" s="76">
        <v>6</v>
      </c>
      <c r="I69" s="82"/>
      <c r="J69" s="82"/>
      <c r="K69" s="82"/>
      <c r="L69" s="82"/>
      <c r="M69" s="82"/>
      <c r="N69" s="76"/>
      <c r="O69" s="76"/>
      <c r="P69" s="76"/>
      <c r="Q69" s="76"/>
      <c r="R69" s="76"/>
      <c r="S69" s="85">
        <v>3200</v>
      </c>
      <c r="T69" s="86"/>
    </row>
    <row r="70" spans="1:20" s="40" customFormat="1" ht="14.25">
      <c r="A70" s="56"/>
      <c r="B70" s="56"/>
      <c r="C70" s="54" t="s">
        <v>98</v>
      </c>
      <c r="D70" s="69" t="s">
        <v>61</v>
      </c>
      <c r="E70" s="75">
        <v>4</v>
      </c>
      <c r="F70" s="76">
        <f t="shared" si="10"/>
        <v>19</v>
      </c>
      <c r="G70" s="76">
        <v>10</v>
      </c>
      <c r="H70" s="76">
        <v>9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5">
        <v>3200</v>
      </c>
      <c r="T70" s="86"/>
    </row>
    <row r="71" spans="1:20" s="40" customFormat="1" ht="14.25">
      <c r="A71" s="56"/>
      <c r="B71" s="56"/>
      <c r="C71" s="109" t="s">
        <v>62</v>
      </c>
      <c r="D71" s="55" t="s">
        <v>63</v>
      </c>
      <c r="E71" s="61">
        <v>4</v>
      </c>
      <c r="F71" s="76">
        <f t="shared" si="10"/>
        <v>37</v>
      </c>
      <c r="G71" s="76">
        <v>19</v>
      </c>
      <c r="H71" s="76">
        <v>18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5">
        <v>3200</v>
      </c>
      <c r="T71" s="86"/>
    </row>
    <row r="72" spans="1:229" s="39" customFormat="1" ht="14.25">
      <c r="A72" s="56"/>
      <c r="B72" s="56"/>
      <c r="C72" s="54">
        <v>120205</v>
      </c>
      <c r="D72" s="59" t="s">
        <v>65</v>
      </c>
      <c r="E72" s="75">
        <v>4</v>
      </c>
      <c r="F72" s="76">
        <f t="shared" si="10"/>
        <v>36</v>
      </c>
      <c r="G72" s="76">
        <v>18</v>
      </c>
      <c r="H72" s="76">
        <v>18</v>
      </c>
      <c r="I72" s="88"/>
      <c r="J72" s="88"/>
      <c r="K72" s="88"/>
      <c r="L72" s="88"/>
      <c r="M72" s="88"/>
      <c r="N72" s="76"/>
      <c r="O72" s="88"/>
      <c r="P72" s="88"/>
      <c r="Q72" s="88"/>
      <c r="R72" s="88"/>
      <c r="S72" s="75">
        <v>3200</v>
      </c>
      <c r="T72" s="86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</row>
    <row r="73" spans="1:229" s="39" customFormat="1" ht="14.25">
      <c r="A73" s="56"/>
      <c r="B73" s="56"/>
      <c r="C73" s="108" t="s">
        <v>66</v>
      </c>
      <c r="D73" s="59" t="s">
        <v>67</v>
      </c>
      <c r="E73" s="75">
        <v>4</v>
      </c>
      <c r="F73" s="76">
        <f t="shared" si="10"/>
        <v>26</v>
      </c>
      <c r="G73" s="76">
        <v>13</v>
      </c>
      <c r="H73" s="76">
        <v>13</v>
      </c>
      <c r="I73" s="88"/>
      <c r="J73" s="88"/>
      <c r="K73" s="88"/>
      <c r="L73" s="88"/>
      <c r="M73" s="88"/>
      <c r="N73" s="76"/>
      <c r="O73" s="88"/>
      <c r="P73" s="88"/>
      <c r="Q73" s="88"/>
      <c r="R73" s="88"/>
      <c r="S73" s="75">
        <v>3800</v>
      </c>
      <c r="T73" s="86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</row>
    <row r="74" spans="1:229" s="39" customFormat="1" ht="14.25">
      <c r="A74" s="56"/>
      <c r="B74" s="56"/>
      <c r="C74" s="54" t="s">
        <v>69</v>
      </c>
      <c r="D74" s="55" t="s">
        <v>70</v>
      </c>
      <c r="E74" s="75">
        <v>4</v>
      </c>
      <c r="F74" s="76">
        <f t="shared" si="10"/>
        <v>42</v>
      </c>
      <c r="G74" s="76">
        <v>20</v>
      </c>
      <c r="H74" s="76">
        <v>20</v>
      </c>
      <c r="I74" s="76"/>
      <c r="J74" s="76"/>
      <c r="K74" s="76"/>
      <c r="L74" s="76">
        <v>2</v>
      </c>
      <c r="M74" s="76"/>
      <c r="N74" s="76"/>
      <c r="O74" s="76"/>
      <c r="P74" s="76"/>
      <c r="Q74" s="76"/>
      <c r="R74" s="76"/>
      <c r="S74" s="85">
        <v>3200</v>
      </c>
      <c r="T74" s="86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</row>
    <row r="75" spans="1:229" s="39" customFormat="1" ht="14.25">
      <c r="A75" s="56"/>
      <c r="B75" s="56"/>
      <c r="C75" s="54" t="s">
        <v>71</v>
      </c>
      <c r="D75" s="55" t="s">
        <v>72</v>
      </c>
      <c r="E75" s="75">
        <v>4</v>
      </c>
      <c r="F75" s="76">
        <f t="shared" si="10"/>
        <v>39</v>
      </c>
      <c r="G75" s="76">
        <v>16</v>
      </c>
      <c r="H75" s="76">
        <v>15</v>
      </c>
      <c r="I75" s="76"/>
      <c r="J75" s="76">
        <v>3</v>
      </c>
      <c r="K75" s="76"/>
      <c r="L75" s="76"/>
      <c r="M75" s="76">
        <v>5</v>
      </c>
      <c r="N75" s="76"/>
      <c r="O75" s="76"/>
      <c r="P75" s="76"/>
      <c r="Q75" s="76"/>
      <c r="R75" s="76"/>
      <c r="S75" s="85">
        <v>3200</v>
      </c>
      <c r="T75" s="86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</row>
    <row r="76" spans="1:229" s="39" customFormat="1" ht="14.25">
      <c r="A76" s="56"/>
      <c r="B76" s="56"/>
      <c r="C76" s="54" t="s">
        <v>74</v>
      </c>
      <c r="D76" s="55" t="s">
        <v>75</v>
      </c>
      <c r="E76" s="75">
        <v>4</v>
      </c>
      <c r="F76" s="76">
        <f t="shared" si="10"/>
        <v>13</v>
      </c>
      <c r="G76" s="76">
        <v>7</v>
      </c>
      <c r="H76" s="76">
        <v>6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85">
        <v>3100</v>
      </c>
      <c r="T76" s="86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</row>
    <row r="77" spans="1:229" s="39" customFormat="1" ht="14.25">
      <c r="A77" s="56"/>
      <c r="B77" s="56"/>
      <c r="C77" s="109" t="s">
        <v>76</v>
      </c>
      <c r="D77" s="59" t="s">
        <v>77</v>
      </c>
      <c r="E77" s="75">
        <v>4</v>
      </c>
      <c r="F77" s="76">
        <f t="shared" si="10"/>
        <v>8</v>
      </c>
      <c r="G77" s="76">
        <v>8</v>
      </c>
      <c r="H77" s="76"/>
      <c r="I77" s="88"/>
      <c r="J77" s="88"/>
      <c r="K77" s="88"/>
      <c r="L77" s="88"/>
      <c r="M77" s="88"/>
      <c r="N77" s="76"/>
      <c r="O77" s="88"/>
      <c r="P77" s="88"/>
      <c r="Q77" s="88"/>
      <c r="R77" s="88"/>
      <c r="S77" s="75">
        <v>3200</v>
      </c>
      <c r="T77" s="86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</row>
    <row r="78" spans="1:229" s="39" customFormat="1" ht="14.25">
      <c r="A78" s="56"/>
      <c r="B78" s="56"/>
      <c r="C78" s="61" t="s">
        <v>78</v>
      </c>
      <c r="D78" s="59" t="s">
        <v>79</v>
      </c>
      <c r="E78" s="75">
        <v>4</v>
      </c>
      <c r="F78" s="76">
        <f t="shared" si="10"/>
        <v>5</v>
      </c>
      <c r="G78" s="76">
        <v>5</v>
      </c>
      <c r="H78" s="76"/>
      <c r="I78" s="88"/>
      <c r="J78" s="88"/>
      <c r="K78" s="88"/>
      <c r="L78" s="88"/>
      <c r="M78" s="88"/>
      <c r="N78" s="76"/>
      <c r="O78" s="88"/>
      <c r="P78" s="88"/>
      <c r="Q78" s="88"/>
      <c r="R78" s="88"/>
      <c r="S78" s="75">
        <v>3200</v>
      </c>
      <c r="T78" s="86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</row>
    <row r="79" spans="1:229" s="39" customFormat="1" ht="14.25">
      <c r="A79" s="56"/>
      <c r="B79" s="56"/>
      <c r="C79" s="61">
        <v>120102</v>
      </c>
      <c r="D79" s="69" t="s">
        <v>83</v>
      </c>
      <c r="E79" s="75">
        <v>4</v>
      </c>
      <c r="F79" s="76">
        <f t="shared" si="10"/>
        <v>32</v>
      </c>
      <c r="G79" s="76"/>
      <c r="H79" s="76">
        <v>32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5">
        <v>3500</v>
      </c>
      <c r="T79" s="86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</row>
    <row r="80" spans="1:229" s="39" customFormat="1" ht="14.25">
      <c r="A80" s="56"/>
      <c r="B80" s="56"/>
      <c r="C80" s="54" t="s">
        <v>99</v>
      </c>
      <c r="D80" s="69" t="s">
        <v>84</v>
      </c>
      <c r="E80" s="75">
        <v>4</v>
      </c>
      <c r="F80" s="76">
        <f t="shared" si="10"/>
        <v>17</v>
      </c>
      <c r="G80" s="76"/>
      <c r="H80" s="76">
        <v>17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5">
        <v>3500</v>
      </c>
      <c r="T80" s="86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</row>
    <row r="81" spans="1:20" s="40" customFormat="1" ht="14.25">
      <c r="A81" s="56"/>
      <c r="B81" s="56"/>
      <c r="C81" s="54" t="s">
        <v>85</v>
      </c>
      <c r="D81" s="69" t="s">
        <v>86</v>
      </c>
      <c r="E81" s="75">
        <v>4</v>
      </c>
      <c r="F81" s="76">
        <f t="shared" si="10"/>
        <v>54</v>
      </c>
      <c r="G81" s="76"/>
      <c r="H81" s="76">
        <v>51</v>
      </c>
      <c r="I81" s="76"/>
      <c r="J81" s="76">
        <v>3</v>
      </c>
      <c r="K81" s="76"/>
      <c r="L81" s="76"/>
      <c r="M81" s="76"/>
      <c r="N81" s="76"/>
      <c r="O81" s="76"/>
      <c r="P81" s="76"/>
      <c r="Q81" s="76"/>
      <c r="R81" s="76"/>
      <c r="S81" s="75">
        <v>3500</v>
      </c>
      <c r="T81" s="86"/>
    </row>
    <row r="82" spans="1:229" s="39" customFormat="1" ht="14.25">
      <c r="A82" s="56"/>
      <c r="B82" s="56"/>
      <c r="C82" s="61" t="s">
        <v>87</v>
      </c>
      <c r="D82" s="69" t="s">
        <v>88</v>
      </c>
      <c r="E82" s="75">
        <v>4</v>
      </c>
      <c r="F82" s="76">
        <f t="shared" si="10"/>
        <v>17</v>
      </c>
      <c r="G82" s="76"/>
      <c r="H82" s="76">
        <v>12</v>
      </c>
      <c r="I82" s="76"/>
      <c r="J82" s="76"/>
      <c r="K82" s="76"/>
      <c r="L82" s="76"/>
      <c r="M82" s="76"/>
      <c r="N82" s="76">
        <v>5</v>
      </c>
      <c r="O82" s="76"/>
      <c r="P82" s="76"/>
      <c r="Q82" s="76"/>
      <c r="R82" s="76"/>
      <c r="S82" s="75">
        <v>3500</v>
      </c>
      <c r="T82" s="86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</row>
    <row r="83" spans="1:229" s="39" customFormat="1" ht="14.25">
      <c r="A83" s="56"/>
      <c r="B83" s="56"/>
      <c r="C83" s="54" t="s">
        <v>100</v>
      </c>
      <c r="D83" s="59" t="s">
        <v>89</v>
      </c>
      <c r="E83" s="75">
        <v>4</v>
      </c>
      <c r="F83" s="76">
        <f t="shared" si="10"/>
        <v>17</v>
      </c>
      <c r="G83" s="75"/>
      <c r="H83" s="76">
        <v>17</v>
      </c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75">
        <v>3500</v>
      </c>
      <c r="T83" s="86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</row>
    <row r="84" spans="1:229" s="39" customFormat="1" ht="14.25">
      <c r="A84" s="56"/>
      <c r="B84" s="94" t="s">
        <v>6</v>
      </c>
      <c r="C84" s="95"/>
      <c r="D84" s="95"/>
      <c r="E84" s="101"/>
      <c r="F84" s="58">
        <f t="shared" si="10"/>
        <v>1092</v>
      </c>
      <c r="G84" s="76">
        <f aca="true" t="shared" si="11" ref="G84:I84">SUM(G50:G83)</f>
        <v>313</v>
      </c>
      <c r="H84" s="76">
        <f t="shared" si="11"/>
        <v>691</v>
      </c>
      <c r="I84" s="76">
        <f t="shared" si="11"/>
        <v>5</v>
      </c>
      <c r="J84" s="76">
        <f aca="true" t="shared" si="12" ref="G84:R84">SUM(J50:J83)</f>
        <v>18</v>
      </c>
      <c r="K84" s="76">
        <f t="shared" si="12"/>
        <v>3</v>
      </c>
      <c r="L84" s="76">
        <f t="shared" si="12"/>
        <v>12</v>
      </c>
      <c r="M84" s="76">
        <f t="shared" si="12"/>
        <v>10</v>
      </c>
      <c r="N84" s="76">
        <f t="shared" si="12"/>
        <v>39</v>
      </c>
      <c r="O84" s="76">
        <f t="shared" si="12"/>
        <v>0</v>
      </c>
      <c r="P84" s="76">
        <f t="shared" si="12"/>
        <v>0</v>
      </c>
      <c r="Q84" s="76">
        <f t="shared" si="12"/>
        <v>0</v>
      </c>
      <c r="R84" s="76">
        <f t="shared" si="12"/>
        <v>1</v>
      </c>
      <c r="S84" s="85"/>
      <c r="T84" s="86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</row>
    <row r="85" spans="1:229" s="39" customFormat="1" ht="14.25">
      <c r="A85" s="63"/>
      <c r="B85" s="94" t="s">
        <v>101</v>
      </c>
      <c r="C85" s="95"/>
      <c r="D85" s="95"/>
      <c r="E85" s="101"/>
      <c r="F85" s="58">
        <f t="shared" si="10"/>
        <v>1207</v>
      </c>
      <c r="G85" s="80">
        <f>G49+G84</f>
        <v>370</v>
      </c>
      <c r="H85" s="80">
        <f>H49+H84</f>
        <v>747</v>
      </c>
      <c r="I85" s="80">
        <f aca="true" t="shared" si="13" ref="I85:T85">I49+I84</f>
        <v>5</v>
      </c>
      <c r="J85" s="80">
        <f t="shared" si="13"/>
        <v>20</v>
      </c>
      <c r="K85" s="80">
        <f t="shared" si="13"/>
        <v>3</v>
      </c>
      <c r="L85" s="80">
        <f t="shared" si="13"/>
        <v>12</v>
      </c>
      <c r="M85" s="80">
        <f t="shared" si="13"/>
        <v>10</v>
      </c>
      <c r="N85" s="80">
        <f t="shared" si="13"/>
        <v>39</v>
      </c>
      <c r="O85" s="80">
        <f t="shared" si="13"/>
        <v>0</v>
      </c>
      <c r="P85" s="80">
        <f t="shared" si="13"/>
        <v>0</v>
      </c>
      <c r="Q85" s="80">
        <f t="shared" si="13"/>
        <v>0</v>
      </c>
      <c r="R85" s="80">
        <f t="shared" si="13"/>
        <v>1</v>
      </c>
      <c r="S85" s="85"/>
      <c r="T85" s="86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</row>
    <row r="86" spans="1:229" s="39" customFormat="1" ht="14.25">
      <c r="A86" s="96" t="s">
        <v>102</v>
      </c>
      <c r="B86" s="97"/>
      <c r="C86" s="97"/>
      <c r="D86" s="97"/>
      <c r="E86" s="102"/>
      <c r="F86" s="58">
        <f t="shared" si="10"/>
        <v>1950</v>
      </c>
      <c r="G86" s="80">
        <f aca="true" t="shared" si="14" ref="G86:R86">G43+G46+G85</f>
        <v>631</v>
      </c>
      <c r="H86" s="80">
        <f t="shared" si="14"/>
        <v>1191</v>
      </c>
      <c r="I86" s="80">
        <f t="shared" si="14"/>
        <v>7</v>
      </c>
      <c r="J86" s="80">
        <f t="shared" si="14"/>
        <v>23</v>
      </c>
      <c r="K86" s="80">
        <f t="shared" si="14"/>
        <v>10</v>
      </c>
      <c r="L86" s="80">
        <f t="shared" si="14"/>
        <v>23</v>
      </c>
      <c r="M86" s="80">
        <f t="shared" si="14"/>
        <v>10</v>
      </c>
      <c r="N86" s="80">
        <f t="shared" si="14"/>
        <v>49</v>
      </c>
      <c r="O86" s="80">
        <f t="shared" si="14"/>
        <v>1</v>
      </c>
      <c r="P86" s="80">
        <f t="shared" si="14"/>
        <v>2</v>
      </c>
      <c r="Q86" s="80">
        <f t="shared" si="14"/>
        <v>1</v>
      </c>
      <c r="R86" s="80">
        <f t="shared" si="14"/>
        <v>2</v>
      </c>
      <c r="S86" s="85"/>
      <c r="T86" s="86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</row>
    <row r="87" spans="1:229" s="39" customFormat="1" ht="14.25">
      <c r="A87" s="98"/>
      <c r="B87" s="98"/>
      <c r="C87" s="99" t="s">
        <v>103</v>
      </c>
      <c r="D87" s="99"/>
      <c r="E87" s="99"/>
      <c r="F87" s="103"/>
      <c r="G87" s="103"/>
      <c r="H87" s="103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8"/>
      <c r="T87" s="106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</row>
    <row r="88" spans="1:229" s="39" customFormat="1" ht="14.25">
      <c r="A88" s="40"/>
      <c r="B88" s="40"/>
      <c r="C88" s="40"/>
      <c r="D88" s="100"/>
      <c r="E88" s="40"/>
      <c r="F88" s="104"/>
      <c r="G88" s="105"/>
      <c r="H88" s="105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10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</row>
    <row r="89" spans="1:229" s="39" customFormat="1" ht="14.25">
      <c r="A89" s="40"/>
      <c r="B89" s="40"/>
      <c r="C89" s="40"/>
      <c r="D89" s="100"/>
      <c r="E89" s="40"/>
      <c r="F89" s="104"/>
      <c r="G89" s="105"/>
      <c r="H89" s="105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10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</row>
    <row r="90" spans="1:229" s="39" customFormat="1" ht="14.25">
      <c r="A90" s="40"/>
      <c r="B90" s="40"/>
      <c r="C90" s="40"/>
      <c r="D90" s="100"/>
      <c r="E90" s="40"/>
      <c r="F90" s="104"/>
      <c r="G90" s="105"/>
      <c r="H90" s="105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10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</row>
    <row r="91" spans="1:229" s="39" customFormat="1" ht="14.25">
      <c r="A91" s="40"/>
      <c r="B91" s="40"/>
      <c r="C91" s="40"/>
      <c r="D91" s="100"/>
      <c r="E91" s="40"/>
      <c r="F91" s="104"/>
      <c r="G91" s="105"/>
      <c r="H91" s="105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10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</row>
  </sheetData>
  <sheetProtection/>
  <mergeCells count="32">
    <mergeCell ref="A1:T1"/>
    <mergeCell ref="G2:H2"/>
    <mergeCell ref="I2:J2"/>
    <mergeCell ref="K2:L2"/>
    <mergeCell ref="M2:N2"/>
    <mergeCell ref="O2:P2"/>
    <mergeCell ref="Q2:R2"/>
    <mergeCell ref="B6:D6"/>
    <mergeCell ref="B42:D42"/>
    <mergeCell ref="B43:D43"/>
    <mergeCell ref="B45:D45"/>
    <mergeCell ref="B46:D46"/>
    <mergeCell ref="B49:D49"/>
    <mergeCell ref="B84:E84"/>
    <mergeCell ref="B85:E85"/>
    <mergeCell ref="A86:E86"/>
    <mergeCell ref="C87:H87"/>
    <mergeCell ref="A2:A3"/>
    <mergeCell ref="A4:A43"/>
    <mergeCell ref="A44:A46"/>
    <mergeCell ref="A47:A85"/>
    <mergeCell ref="B2:B3"/>
    <mergeCell ref="B4:B5"/>
    <mergeCell ref="B7:B41"/>
    <mergeCell ref="B47:B48"/>
    <mergeCell ref="B50:B83"/>
    <mergeCell ref="C2:C3"/>
    <mergeCell ref="D2:D3"/>
    <mergeCell ref="E2:E3"/>
    <mergeCell ref="F2:F3"/>
    <mergeCell ref="S2:S3"/>
    <mergeCell ref="T2:T3"/>
  </mergeCells>
  <printOptions/>
  <pageMargins left="0.75" right="0.75" top="0.24" bottom="0.43" header="0.51" footer="0.28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"/>
  <sheetViews>
    <sheetView zoomScaleSheetLayoutView="100" workbookViewId="0" topLeftCell="B1">
      <selection activeCell="AW9" activeCellId="4" sqref="V9 Z9 AD9 AU9 AW9"/>
    </sheetView>
  </sheetViews>
  <sheetFormatPr defaultColWidth="8.125" defaultRowHeight="14.25"/>
  <cols>
    <col min="1" max="1" width="2.50390625" style="1" hidden="1" customWidth="1"/>
    <col min="2" max="2" width="18.625" style="1" customWidth="1"/>
    <col min="3" max="3" width="5.75390625" style="3" customWidth="1"/>
    <col min="4" max="4" width="5.125" style="3" customWidth="1"/>
    <col min="5" max="5" width="6.00390625" style="3" customWidth="1"/>
    <col min="6" max="6" width="5.25390625" style="3" customWidth="1"/>
    <col min="7" max="7" width="5.125" style="3" customWidth="1"/>
    <col min="8" max="8" width="5.75390625" style="3" customWidth="1"/>
    <col min="9" max="9" width="5.875" style="3" hidden="1" customWidth="1"/>
    <col min="10" max="10" width="5.625" style="3" customWidth="1"/>
    <col min="11" max="11" width="5.50390625" style="3" customWidth="1"/>
    <col min="12" max="12" width="5.00390625" style="3" customWidth="1"/>
    <col min="13" max="13" width="4.875" style="3" customWidth="1"/>
    <col min="14" max="14" width="5.125" style="3" customWidth="1"/>
    <col min="15" max="15" width="6.00390625" style="3" customWidth="1"/>
    <col min="16" max="16" width="5.875" style="3" customWidth="1"/>
    <col min="17" max="17" width="4.625" style="3" customWidth="1"/>
    <col min="18" max="18" width="5.125" style="3" customWidth="1"/>
    <col min="19" max="19" width="4.75390625" style="3" customWidth="1"/>
    <col min="20" max="20" width="5.375" style="3" customWidth="1"/>
    <col min="21" max="21" width="5.50390625" style="3" customWidth="1"/>
    <col min="22" max="22" width="3.625" style="1" customWidth="1"/>
    <col min="23" max="23" width="4.00390625" style="1" customWidth="1"/>
    <col min="24" max="24" width="4.625" style="1" customWidth="1"/>
    <col min="25" max="25" width="6.50390625" style="1" customWidth="1"/>
    <col min="26" max="26" width="3.625" style="1" customWidth="1"/>
    <col min="27" max="27" width="4.125" style="1" customWidth="1"/>
    <col min="28" max="28" width="4.625" style="1" customWidth="1"/>
    <col min="29" max="29" width="5.50390625" style="1" customWidth="1"/>
    <col min="30" max="30" width="4.00390625" style="1" customWidth="1"/>
    <col min="31" max="31" width="4.125" style="1" customWidth="1"/>
    <col min="32" max="32" width="4.75390625" style="1" customWidth="1"/>
    <col min="33" max="33" width="5.50390625" style="1" customWidth="1"/>
    <col min="34" max="34" width="4.375" style="1" customWidth="1"/>
    <col min="35" max="35" width="3.625" style="1" customWidth="1"/>
    <col min="36" max="36" width="4.875" style="1" customWidth="1"/>
    <col min="37" max="46" width="5.50390625" style="1" customWidth="1"/>
    <col min="47" max="47" width="5.125" style="1" customWidth="1"/>
    <col min="48" max="48" width="5.25390625" style="1" customWidth="1"/>
    <col min="49" max="64" width="5.50390625" style="1" customWidth="1"/>
    <col min="65" max="72" width="5.50390625" style="1" hidden="1" customWidth="1"/>
    <col min="73" max="73" width="5.125" style="1" customWidth="1"/>
    <col min="74" max="74" width="5.375" style="1" customWidth="1"/>
    <col min="75" max="75" width="5.25390625" style="1" customWidth="1"/>
    <col min="76" max="79" width="6.375" style="1" hidden="1" customWidth="1"/>
    <col min="80" max="81" width="8.125" style="1" hidden="1" customWidth="1"/>
    <col min="82" max="16384" width="8.125" style="1" customWidth="1"/>
  </cols>
  <sheetData>
    <row r="1" spans="2:75" s="1" customFormat="1" ht="22.5" customHeight="1">
      <c r="B1" s="4" t="s">
        <v>104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2:64" s="1" customFormat="1" ht="1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BE2" s="28"/>
      <c r="BF2" s="28"/>
      <c r="BG2" s="28"/>
      <c r="BH2" s="28"/>
      <c r="BI2" s="28"/>
      <c r="BJ2" s="30"/>
      <c r="BK2" s="30"/>
      <c r="BL2" s="30"/>
    </row>
    <row r="3" spans="2:79" s="2" customFormat="1" ht="13.5" customHeight="1">
      <c r="B3" s="7" t="s">
        <v>105</v>
      </c>
      <c r="C3" s="8" t="s">
        <v>106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8" t="s">
        <v>107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31"/>
      <c r="BX3" s="32" t="s">
        <v>108</v>
      </c>
      <c r="BY3" s="32"/>
      <c r="BZ3" s="32"/>
      <c r="CA3" s="32"/>
    </row>
    <row r="4" spans="2:79" s="2" customFormat="1" ht="12">
      <c r="B4" s="10"/>
      <c r="C4" s="8" t="s">
        <v>109</v>
      </c>
      <c r="D4" s="9"/>
      <c r="E4" s="9"/>
      <c r="F4" s="9"/>
      <c r="G4" s="9"/>
      <c r="H4" s="9"/>
      <c r="I4" s="9"/>
      <c r="J4" s="18" t="s">
        <v>107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1" t="s">
        <v>110</v>
      </c>
      <c r="W4" s="21"/>
      <c r="X4" s="21"/>
      <c r="Y4" s="21"/>
      <c r="Z4" s="21" t="s">
        <v>111</v>
      </c>
      <c r="AA4" s="21"/>
      <c r="AB4" s="21"/>
      <c r="AC4" s="21"/>
      <c r="AD4" s="21" t="s">
        <v>112</v>
      </c>
      <c r="AE4" s="21"/>
      <c r="AF4" s="21"/>
      <c r="AG4" s="21"/>
      <c r="AH4" s="21"/>
      <c r="AI4" s="21"/>
      <c r="AJ4" s="21"/>
      <c r="AK4" s="21"/>
      <c r="AL4" s="21" t="s">
        <v>113</v>
      </c>
      <c r="AM4" s="21"/>
      <c r="AN4" s="21"/>
      <c r="AO4" s="21"/>
      <c r="AP4" s="21"/>
      <c r="AQ4" s="21"/>
      <c r="AR4" s="21"/>
      <c r="AS4" s="21"/>
      <c r="AT4" s="21" t="s">
        <v>114</v>
      </c>
      <c r="AU4" s="21" t="s">
        <v>115</v>
      </c>
      <c r="AV4" s="21"/>
      <c r="AW4" s="21" t="s">
        <v>116</v>
      </c>
      <c r="AX4" s="21"/>
      <c r="AY4" s="21"/>
      <c r="AZ4" s="21"/>
      <c r="BA4" s="21"/>
      <c r="BB4" s="21"/>
      <c r="BC4" s="21"/>
      <c r="BD4" s="21"/>
      <c r="BE4" s="29" t="s">
        <v>117</v>
      </c>
      <c r="BF4" s="29"/>
      <c r="BG4" s="29"/>
      <c r="BH4" s="29"/>
      <c r="BI4" s="29" t="s">
        <v>118</v>
      </c>
      <c r="BJ4" s="29"/>
      <c r="BK4" s="29"/>
      <c r="BL4" s="29"/>
      <c r="BM4" s="29" t="s">
        <v>119</v>
      </c>
      <c r="BN4" s="29"/>
      <c r="BO4" s="29"/>
      <c r="BP4" s="29"/>
      <c r="BQ4" s="29" t="s">
        <v>120</v>
      </c>
      <c r="BR4" s="29"/>
      <c r="BS4" s="29"/>
      <c r="BT4" s="29"/>
      <c r="BU4" s="33" t="s">
        <v>121</v>
      </c>
      <c r="BV4" s="34"/>
      <c r="BW4" s="35"/>
      <c r="BX4" s="32"/>
      <c r="BY4" s="32"/>
      <c r="BZ4" s="32"/>
      <c r="CA4" s="32"/>
    </row>
    <row r="5" spans="2:79" s="2" customFormat="1" ht="13.5">
      <c r="B5" s="10"/>
      <c r="C5" s="11" t="s">
        <v>122</v>
      </c>
      <c r="D5" s="11" t="s">
        <v>123</v>
      </c>
      <c r="E5" s="16" t="s">
        <v>124</v>
      </c>
      <c r="F5" s="16"/>
      <c r="G5" s="16"/>
      <c r="H5" s="16"/>
      <c r="I5" s="7" t="s">
        <v>125</v>
      </c>
      <c r="J5" s="9" t="s">
        <v>126</v>
      </c>
      <c r="K5" s="9"/>
      <c r="L5" s="9"/>
      <c r="M5" s="9"/>
      <c r="N5" s="9"/>
      <c r="O5" s="9"/>
      <c r="P5" s="8" t="s">
        <v>127</v>
      </c>
      <c r="Q5" s="9"/>
      <c r="R5" s="9"/>
      <c r="S5" s="9"/>
      <c r="T5" s="9"/>
      <c r="U5" s="9"/>
      <c r="V5" s="21" t="s">
        <v>128</v>
      </c>
      <c r="W5" s="21"/>
      <c r="X5" s="21"/>
      <c r="Y5" s="21"/>
      <c r="Z5" s="21" t="s">
        <v>128</v>
      </c>
      <c r="AA5" s="21"/>
      <c r="AB5" s="21"/>
      <c r="AC5" s="21"/>
      <c r="AD5" s="21" t="s">
        <v>128</v>
      </c>
      <c r="AE5" s="21"/>
      <c r="AF5" s="21"/>
      <c r="AG5" s="21"/>
      <c r="AH5" s="21" t="s">
        <v>129</v>
      </c>
      <c r="AI5" s="21"/>
      <c r="AJ5" s="21"/>
      <c r="AK5" s="21"/>
      <c r="AL5" s="21" t="s">
        <v>128</v>
      </c>
      <c r="AM5" s="21"/>
      <c r="AN5" s="21"/>
      <c r="AO5" s="21"/>
      <c r="AP5" s="21" t="s">
        <v>129</v>
      </c>
      <c r="AQ5" s="21"/>
      <c r="AR5" s="21"/>
      <c r="AS5" s="21"/>
      <c r="AT5" s="21"/>
      <c r="AU5" s="21"/>
      <c r="AV5" s="21"/>
      <c r="AW5" s="21" t="s">
        <v>128</v>
      </c>
      <c r="AX5" s="21"/>
      <c r="AY5" s="21"/>
      <c r="AZ5" s="21"/>
      <c r="BA5" s="21" t="s">
        <v>129</v>
      </c>
      <c r="BB5" s="21"/>
      <c r="BC5" s="21"/>
      <c r="BD5" s="21"/>
      <c r="BE5" s="21" t="s">
        <v>129</v>
      </c>
      <c r="BF5" s="21"/>
      <c r="BG5" s="21"/>
      <c r="BH5" s="21"/>
      <c r="BI5" s="21" t="s">
        <v>129</v>
      </c>
      <c r="BJ5" s="21"/>
      <c r="BK5" s="21"/>
      <c r="BL5" s="21"/>
      <c r="BM5" s="29" t="s">
        <v>130</v>
      </c>
      <c r="BN5" s="29"/>
      <c r="BO5" s="29"/>
      <c r="BP5" s="29"/>
      <c r="BQ5" s="29" t="s">
        <v>131</v>
      </c>
      <c r="BR5" s="29"/>
      <c r="BS5" s="29"/>
      <c r="BT5" s="29"/>
      <c r="BU5" s="29" t="s">
        <v>131</v>
      </c>
      <c r="BV5" s="29"/>
      <c r="BW5" s="29"/>
      <c r="BX5" s="32" t="s">
        <v>132</v>
      </c>
      <c r="BY5" s="32"/>
      <c r="BZ5" s="32"/>
      <c r="CA5" s="32"/>
    </row>
    <row r="6" spans="2:79" s="2" customFormat="1" ht="12">
      <c r="B6" s="10"/>
      <c r="C6" s="12"/>
      <c r="D6" s="12"/>
      <c r="E6" s="17" t="s">
        <v>122</v>
      </c>
      <c r="F6" s="17" t="s">
        <v>133</v>
      </c>
      <c r="G6" s="17" t="s">
        <v>134</v>
      </c>
      <c r="H6" s="17" t="s">
        <v>135</v>
      </c>
      <c r="I6" s="10"/>
      <c r="J6" s="20" t="s">
        <v>122</v>
      </c>
      <c r="K6" s="11" t="s">
        <v>123</v>
      </c>
      <c r="L6" s="21" t="s">
        <v>136</v>
      </c>
      <c r="M6" s="21"/>
      <c r="N6" s="21"/>
      <c r="O6" s="21"/>
      <c r="P6" s="11" t="s">
        <v>122</v>
      </c>
      <c r="Q6" s="11" t="s">
        <v>123</v>
      </c>
      <c r="R6" s="21" t="s">
        <v>136</v>
      </c>
      <c r="S6" s="21"/>
      <c r="T6" s="21"/>
      <c r="U6" s="21"/>
      <c r="V6" s="7" t="s">
        <v>122</v>
      </c>
      <c r="W6" s="7" t="s">
        <v>133</v>
      </c>
      <c r="X6" s="7" t="s">
        <v>134</v>
      </c>
      <c r="Y6" s="7" t="s">
        <v>135</v>
      </c>
      <c r="Z6" s="7" t="s">
        <v>122</v>
      </c>
      <c r="AA6" s="7" t="s">
        <v>133</v>
      </c>
      <c r="AB6" s="7" t="s">
        <v>134</v>
      </c>
      <c r="AC6" s="7" t="s">
        <v>135</v>
      </c>
      <c r="AD6" s="7" t="s">
        <v>122</v>
      </c>
      <c r="AE6" s="7" t="s">
        <v>133</v>
      </c>
      <c r="AF6" s="7" t="s">
        <v>134</v>
      </c>
      <c r="AG6" s="7" t="s">
        <v>135</v>
      </c>
      <c r="AH6" s="7" t="s">
        <v>122</v>
      </c>
      <c r="AI6" s="7" t="s">
        <v>133</v>
      </c>
      <c r="AJ6" s="7" t="s">
        <v>134</v>
      </c>
      <c r="AK6" s="7" t="s">
        <v>135</v>
      </c>
      <c r="AL6" s="7" t="s">
        <v>122</v>
      </c>
      <c r="AM6" s="7" t="s">
        <v>133</v>
      </c>
      <c r="AN6" s="7" t="s">
        <v>134</v>
      </c>
      <c r="AO6" s="7" t="s">
        <v>135</v>
      </c>
      <c r="AP6" s="7" t="s">
        <v>122</v>
      </c>
      <c r="AQ6" s="7" t="s">
        <v>133</v>
      </c>
      <c r="AR6" s="7" t="s">
        <v>134</v>
      </c>
      <c r="AS6" s="7" t="s">
        <v>135</v>
      </c>
      <c r="AT6" s="7" t="s">
        <v>128</v>
      </c>
      <c r="AU6" s="7" t="s">
        <v>128</v>
      </c>
      <c r="AV6" s="7" t="s">
        <v>129</v>
      </c>
      <c r="AW6" s="7" t="s">
        <v>122</v>
      </c>
      <c r="AX6" s="7" t="s">
        <v>133</v>
      </c>
      <c r="AY6" s="7" t="s">
        <v>134</v>
      </c>
      <c r="AZ6" s="7" t="s">
        <v>135</v>
      </c>
      <c r="BA6" s="7" t="s">
        <v>122</v>
      </c>
      <c r="BB6" s="7" t="s">
        <v>133</v>
      </c>
      <c r="BC6" s="7" t="s">
        <v>134</v>
      </c>
      <c r="BD6" s="7" t="s">
        <v>135</v>
      </c>
      <c r="BE6" s="7" t="s">
        <v>122</v>
      </c>
      <c r="BF6" s="7" t="s">
        <v>133</v>
      </c>
      <c r="BG6" s="7" t="s">
        <v>134</v>
      </c>
      <c r="BH6" s="7" t="s">
        <v>135</v>
      </c>
      <c r="BI6" s="7" t="s">
        <v>122</v>
      </c>
      <c r="BJ6" s="7" t="s">
        <v>133</v>
      </c>
      <c r="BK6" s="7" t="s">
        <v>134</v>
      </c>
      <c r="BL6" s="7" t="s">
        <v>135</v>
      </c>
      <c r="BM6" s="7" t="s">
        <v>122</v>
      </c>
      <c r="BN6" s="7" t="s">
        <v>133</v>
      </c>
      <c r="BO6" s="7" t="s">
        <v>134</v>
      </c>
      <c r="BP6" s="7" t="s">
        <v>135</v>
      </c>
      <c r="BQ6" s="7" t="s">
        <v>122</v>
      </c>
      <c r="BR6" s="7" t="s">
        <v>133</v>
      </c>
      <c r="BS6" s="7" t="s">
        <v>134</v>
      </c>
      <c r="BT6" s="7" t="s">
        <v>135</v>
      </c>
      <c r="BU6" s="7" t="s">
        <v>122</v>
      </c>
      <c r="BV6" s="7" t="s">
        <v>133</v>
      </c>
      <c r="BW6" s="7" t="s">
        <v>137</v>
      </c>
      <c r="BX6" s="36" t="s">
        <v>138</v>
      </c>
      <c r="BY6" s="36" t="s">
        <v>139</v>
      </c>
      <c r="BZ6" s="36" t="s">
        <v>140</v>
      </c>
      <c r="CA6" s="36" t="s">
        <v>141</v>
      </c>
    </row>
    <row r="7" spans="2:79" s="2" customFormat="1" ht="34.5" customHeight="1">
      <c r="B7" s="10"/>
      <c r="C7" s="12"/>
      <c r="D7" s="12"/>
      <c r="E7" s="17"/>
      <c r="F7" s="17"/>
      <c r="G7" s="17"/>
      <c r="H7" s="17"/>
      <c r="I7" s="10"/>
      <c r="J7" s="22"/>
      <c r="K7" s="12"/>
      <c r="L7" s="17" t="s">
        <v>122</v>
      </c>
      <c r="M7" s="17" t="s">
        <v>133</v>
      </c>
      <c r="N7" s="17" t="s">
        <v>134</v>
      </c>
      <c r="O7" s="17" t="s">
        <v>135</v>
      </c>
      <c r="P7" s="12"/>
      <c r="Q7" s="12"/>
      <c r="R7" s="17" t="s">
        <v>122</v>
      </c>
      <c r="S7" s="17" t="s">
        <v>133</v>
      </c>
      <c r="T7" s="17" t="s">
        <v>134</v>
      </c>
      <c r="U7" s="17" t="s">
        <v>135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37"/>
      <c r="BY7" s="37"/>
      <c r="BZ7" s="37"/>
      <c r="CA7" s="37"/>
    </row>
    <row r="8" spans="2:79" s="2" customFormat="1" ht="25.5" customHeight="1">
      <c r="B8" s="13"/>
      <c r="C8" s="12"/>
      <c r="D8" s="12"/>
      <c r="E8" s="17"/>
      <c r="F8" s="17"/>
      <c r="G8" s="17"/>
      <c r="H8" s="17"/>
      <c r="I8" s="13"/>
      <c r="J8" s="23"/>
      <c r="K8" s="24"/>
      <c r="L8" s="17"/>
      <c r="M8" s="17"/>
      <c r="N8" s="17"/>
      <c r="O8" s="17"/>
      <c r="P8" s="24"/>
      <c r="Q8" s="24"/>
      <c r="R8" s="17"/>
      <c r="S8" s="17"/>
      <c r="T8" s="17"/>
      <c r="U8" s="1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38"/>
      <c r="BY8" s="38"/>
      <c r="BZ8" s="38"/>
      <c r="CA8" s="38"/>
    </row>
    <row r="9" spans="1:79" s="1" customFormat="1" ht="20.25" customHeight="1">
      <c r="A9" s="1">
        <v>7</v>
      </c>
      <c r="B9" s="14" t="s">
        <v>142</v>
      </c>
      <c r="C9" s="15">
        <f>F9+G9+H9+D9</f>
        <v>3850</v>
      </c>
      <c r="D9" s="15">
        <f aca="true" t="shared" si="0" ref="D9:H9">K9+Q9</f>
        <v>1900</v>
      </c>
      <c r="E9" s="15">
        <f t="shared" si="0"/>
        <v>1950</v>
      </c>
      <c r="F9" s="15">
        <f t="shared" si="0"/>
        <v>741</v>
      </c>
      <c r="G9" s="15">
        <f t="shared" si="0"/>
        <v>1207</v>
      </c>
      <c r="H9" s="15">
        <f t="shared" si="0"/>
        <v>2</v>
      </c>
      <c r="I9" s="25">
        <f>(G9+H9)/C9*100</f>
        <v>31.402597402597404</v>
      </c>
      <c r="J9" s="15">
        <f>M9+N9+O9+K9</f>
        <v>3850</v>
      </c>
      <c r="K9" s="15">
        <f>'[1]附件1 本科'!R16</f>
        <v>1900</v>
      </c>
      <c r="L9" s="15">
        <f>'[1]附件1 本科'!S16</f>
        <v>1950</v>
      </c>
      <c r="M9" s="15">
        <f>L9*0.38</f>
        <v>741</v>
      </c>
      <c r="N9" s="15">
        <f>L9-M9-O9</f>
        <v>1207</v>
      </c>
      <c r="O9" s="15">
        <v>2</v>
      </c>
      <c r="P9" s="15">
        <f>S9+T9+U9+Q9</f>
        <v>0</v>
      </c>
      <c r="Q9" s="15"/>
      <c r="R9" s="15"/>
      <c r="S9" s="15"/>
      <c r="T9" s="15"/>
      <c r="U9" s="15"/>
      <c r="V9" s="27">
        <f>W9+X9+Y9</f>
        <v>30</v>
      </c>
      <c r="W9" s="27">
        <f>'[1]附件1 本科'!AI16</f>
        <v>5</v>
      </c>
      <c r="X9" s="27">
        <f>'[1]附件1 本科'!AJ16</f>
        <v>25</v>
      </c>
      <c r="Y9" s="15"/>
      <c r="Z9" s="27">
        <f>AA9+AB9+AC9</f>
        <v>33</v>
      </c>
      <c r="AA9" s="27">
        <f>'[1]附件1 本科'!AL16</f>
        <v>18</v>
      </c>
      <c r="AB9" s="27">
        <f>'[1]附件1 本科'!AM16</f>
        <v>15</v>
      </c>
      <c r="AC9" s="15"/>
      <c r="AD9" s="27">
        <f>AE9+AF9+AG9</f>
        <v>59</v>
      </c>
      <c r="AE9" s="27">
        <f>'[1]附件1 本科'!AO16</f>
        <v>10</v>
      </c>
      <c r="AF9" s="27">
        <f>'[1]附件1 本科'!AP16</f>
        <v>49</v>
      </c>
      <c r="AG9" s="15"/>
      <c r="AH9" s="15">
        <f>AI9+AJ9+AK9</f>
        <v>0</v>
      </c>
      <c r="AI9" s="15"/>
      <c r="AJ9" s="15"/>
      <c r="AK9" s="15"/>
      <c r="AL9" s="15">
        <f>AM9+AN9+AO9</f>
        <v>0</v>
      </c>
      <c r="AM9" s="15"/>
      <c r="AN9" s="15"/>
      <c r="AO9" s="15"/>
      <c r="AP9" s="15">
        <f>AQ9+AR9+AS9</f>
        <v>0</v>
      </c>
      <c r="AQ9" s="15"/>
      <c r="AR9" s="15"/>
      <c r="AS9" s="15"/>
      <c r="AT9" s="27">
        <v>40</v>
      </c>
      <c r="AU9" s="27">
        <v>3</v>
      </c>
      <c r="AV9" s="15"/>
      <c r="AW9" s="27">
        <f>AX9+AY9+AZ9</f>
        <v>3</v>
      </c>
      <c r="AX9" s="27">
        <v>2</v>
      </c>
      <c r="AY9" s="27">
        <v>1</v>
      </c>
      <c r="AZ9" s="15"/>
      <c r="BA9" s="15">
        <f>BB9+BC9+BD9</f>
        <v>0</v>
      </c>
      <c r="BB9" s="15"/>
      <c r="BC9" s="15"/>
      <c r="BD9" s="15"/>
      <c r="BE9" s="15">
        <f>BF9+BG9+BH9</f>
        <v>0</v>
      </c>
      <c r="BF9" s="15"/>
      <c r="BG9" s="15"/>
      <c r="BH9" s="15"/>
      <c r="BI9" s="15">
        <f>BJ9+BK9+BL9</f>
        <v>0</v>
      </c>
      <c r="BJ9" s="15"/>
      <c r="BK9" s="15"/>
      <c r="BL9" s="15"/>
      <c r="BM9" s="15">
        <f>BN9+BO9+BP9</f>
        <v>0</v>
      </c>
      <c r="BN9" s="15"/>
      <c r="BO9" s="15"/>
      <c r="BP9" s="15"/>
      <c r="BQ9" s="15">
        <f>BR9+BS9+BT9</f>
        <v>0</v>
      </c>
      <c r="BR9" s="15"/>
      <c r="BS9" s="15"/>
      <c r="BT9" s="15"/>
      <c r="BU9" s="15">
        <f>BV9+BW9</f>
        <v>0</v>
      </c>
      <c r="BV9" s="15"/>
      <c r="BW9" s="15"/>
      <c r="BX9" s="15">
        <f>BY9+BZ9+CA9</f>
        <v>8</v>
      </c>
      <c r="BY9" s="15"/>
      <c r="BZ9" s="15">
        <v>2</v>
      </c>
      <c r="CA9" s="15">
        <v>6</v>
      </c>
    </row>
    <row r="10" spans="2:21" s="1" customFormat="1" ht="12">
      <c r="B10" s="1" t="s">
        <v>143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</sheetData>
  <sheetProtection/>
  <mergeCells count="116">
    <mergeCell ref="B1:BW1"/>
    <mergeCell ref="BE2:BI2"/>
    <mergeCell ref="C3:U3"/>
    <mergeCell ref="V3:BW3"/>
    <mergeCell ref="C4:I4"/>
    <mergeCell ref="J4:U4"/>
    <mergeCell ref="V4:Y4"/>
    <mergeCell ref="Z4:AC4"/>
    <mergeCell ref="AD4:AK4"/>
    <mergeCell ref="AL4:AS4"/>
    <mergeCell ref="AW4:BD4"/>
    <mergeCell ref="BE4:BH4"/>
    <mergeCell ref="BI4:BL4"/>
    <mergeCell ref="BM4:BP4"/>
    <mergeCell ref="BQ4:BT4"/>
    <mergeCell ref="BU4:BW4"/>
    <mergeCell ref="E5:H5"/>
    <mergeCell ref="J5:O5"/>
    <mergeCell ref="P5:U5"/>
    <mergeCell ref="V5:Y5"/>
    <mergeCell ref="Z5:AC5"/>
    <mergeCell ref="AD5:AG5"/>
    <mergeCell ref="AH5:AK5"/>
    <mergeCell ref="AL5:AO5"/>
    <mergeCell ref="AP5:AS5"/>
    <mergeCell ref="AW5:AZ5"/>
    <mergeCell ref="BA5:BD5"/>
    <mergeCell ref="BE5:BH5"/>
    <mergeCell ref="BI5:BL5"/>
    <mergeCell ref="BM5:BP5"/>
    <mergeCell ref="BQ5:BT5"/>
    <mergeCell ref="BU5:BW5"/>
    <mergeCell ref="BX5:CA5"/>
    <mergeCell ref="L6:O6"/>
    <mergeCell ref="R6:U6"/>
    <mergeCell ref="B3:B8"/>
    <mergeCell ref="C5:C8"/>
    <mergeCell ref="D5:D8"/>
    <mergeCell ref="E6:E8"/>
    <mergeCell ref="F6:F8"/>
    <mergeCell ref="G6:G8"/>
    <mergeCell ref="H6:H8"/>
    <mergeCell ref="I5:I8"/>
    <mergeCell ref="J6:J8"/>
    <mergeCell ref="K6:K8"/>
    <mergeCell ref="L7:L8"/>
    <mergeCell ref="M7:M8"/>
    <mergeCell ref="N7:N8"/>
    <mergeCell ref="O7:O8"/>
    <mergeCell ref="P6:P8"/>
    <mergeCell ref="Q6:Q8"/>
    <mergeCell ref="R7:R8"/>
    <mergeCell ref="S7:S8"/>
    <mergeCell ref="T7:T8"/>
    <mergeCell ref="U7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4:AT5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BX3:CA4"/>
    <mergeCell ref="AU4:AV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9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16.875" style="0" customWidth="1"/>
  </cols>
  <sheetData>
    <row r="2" ht="14.25">
      <c r="A2" t="s">
        <v>4</v>
      </c>
    </row>
    <row r="3" spans="1:2" ht="14.25">
      <c r="A3" t="s">
        <v>20</v>
      </c>
      <c r="B3">
        <f>SUMIF(Sheet1!D:D,A:A,Sheet1!U:U)</f>
        <v>0</v>
      </c>
    </row>
    <row r="4" spans="1:2" ht="14.25">
      <c r="A4" t="s">
        <v>22</v>
      </c>
      <c r="B4">
        <f>SUMIF(Sheet1!D:D,A:A,Sheet1!U:U)</f>
        <v>0</v>
      </c>
    </row>
    <row r="5" spans="1:2" ht="14.25">
      <c r="A5" t="s">
        <v>25</v>
      </c>
      <c r="B5">
        <f>SUMIF(Sheet1!D:D,A:A,Sheet1!U:U)</f>
        <v>0</v>
      </c>
    </row>
    <row r="6" spans="1:2" ht="14.25">
      <c r="A6" t="s">
        <v>28</v>
      </c>
      <c r="B6">
        <f>SUMIF(Sheet1!D:D,A:A,Sheet1!U:U)</f>
        <v>0</v>
      </c>
    </row>
    <row r="7" spans="1:2" ht="14.25">
      <c r="A7" t="s">
        <v>30</v>
      </c>
      <c r="B7">
        <f>SUMIF(Sheet1!D:D,A:A,Sheet1!U:U)</f>
        <v>0</v>
      </c>
    </row>
    <row r="8" spans="1:2" ht="14.25">
      <c r="A8" t="s">
        <v>32</v>
      </c>
      <c r="B8">
        <f>SUMIF(Sheet1!D:D,A:A,Sheet1!U:U)</f>
        <v>0</v>
      </c>
    </row>
    <row r="9" spans="1:2" ht="14.25">
      <c r="A9" t="s">
        <v>34</v>
      </c>
      <c r="B9">
        <f>SUMIF(Sheet1!D:D,A:A,Sheet1!U:U)</f>
        <v>0</v>
      </c>
    </row>
    <row r="10" spans="1:2" ht="14.25">
      <c r="A10" t="s">
        <v>36</v>
      </c>
      <c r="B10">
        <f>SUMIF(Sheet1!D:D,A:A,Sheet1!U:U)</f>
        <v>0</v>
      </c>
    </row>
    <row r="11" spans="1:2" ht="14.25">
      <c r="A11" t="s">
        <v>39</v>
      </c>
      <c r="B11">
        <f>SUMIF(Sheet1!D:D,A:A,Sheet1!U:U)</f>
        <v>0</v>
      </c>
    </row>
    <row r="12" spans="1:2" ht="14.25">
      <c r="A12" t="s">
        <v>41</v>
      </c>
      <c r="B12">
        <f>SUMIF(Sheet1!D:D,A:A,Sheet1!U:U)</f>
        <v>0</v>
      </c>
    </row>
    <row r="13" spans="1:2" ht="14.25">
      <c r="A13" t="s">
        <v>42</v>
      </c>
      <c r="B13">
        <f>SUMIF(Sheet1!D:D,A:A,Sheet1!U:U)</f>
        <v>0</v>
      </c>
    </row>
    <row r="14" spans="1:2" ht="14.25">
      <c r="A14" t="s">
        <v>43</v>
      </c>
      <c r="B14">
        <f>SUMIF(Sheet1!D:D,A:A,Sheet1!U:U)</f>
        <v>0</v>
      </c>
    </row>
    <row r="15" spans="1:2" ht="14.25">
      <c r="A15" t="s">
        <v>44</v>
      </c>
      <c r="B15">
        <f>SUMIF(Sheet1!D:D,A:A,Sheet1!U:U)</f>
        <v>0</v>
      </c>
    </row>
    <row r="16" spans="1:2" ht="14.25">
      <c r="A16" t="s">
        <v>46</v>
      </c>
      <c r="B16">
        <f>SUMIF(Sheet1!D:D,A:A,Sheet1!U:U)</f>
        <v>0</v>
      </c>
    </row>
    <row r="17" spans="1:2" ht="14.25">
      <c r="A17" t="s">
        <v>47</v>
      </c>
      <c r="B17">
        <f>SUMIF(Sheet1!D:D,A:A,Sheet1!U:U)</f>
        <v>0</v>
      </c>
    </row>
    <row r="18" spans="1:2" ht="14.25">
      <c r="A18" t="s">
        <v>49</v>
      </c>
      <c r="B18">
        <f>SUMIF(Sheet1!D:D,A:A,Sheet1!U:U)</f>
        <v>0</v>
      </c>
    </row>
    <row r="19" spans="1:2" ht="14.25">
      <c r="A19" t="s">
        <v>51</v>
      </c>
      <c r="B19">
        <f>SUMIF(Sheet1!D:D,A:A,Sheet1!U:U)</f>
        <v>0</v>
      </c>
    </row>
    <row r="20" spans="1:2" ht="14.25">
      <c r="A20" t="s">
        <v>53</v>
      </c>
      <c r="B20">
        <f>SUMIF(Sheet1!D:D,A:A,Sheet1!U:U)</f>
        <v>0</v>
      </c>
    </row>
    <row r="21" spans="1:2" ht="14.25">
      <c r="A21" t="s">
        <v>55</v>
      </c>
      <c r="B21">
        <f>SUMIF(Sheet1!D:D,A:A,Sheet1!U:U)</f>
        <v>0</v>
      </c>
    </row>
    <row r="22" spans="1:2" ht="14.25">
      <c r="A22" t="s">
        <v>56</v>
      </c>
      <c r="B22">
        <f>SUMIF(Sheet1!D:D,A:A,Sheet1!U:U)</f>
        <v>0</v>
      </c>
    </row>
    <row r="23" spans="1:2" ht="14.25">
      <c r="A23" t="s">
        <v>58</v>
      </c>
      <c r="B23">
        <f>SUMIF(Sheet1!D:D,A:A,Sheet1!U:U)</f>
        <v>0</v>
      </c>
    </row>
    <row r="24" spans="1:2" ht="14.25">
      <c r="A24" t="s">
        <v>59</v>
      </c>
      <c r="B24">
        <f>SUMIF(Sheet1!D:D,A:A,Sheet1!U:U)</f>
        <v>0</v>
      </c>
    </row>
    <row r="25" spans="1:2" ht="14.25">
      <c r="A25" t="s">
        <v>61</v>
      </c>
      <c r="B25">
        <f>SUMIF(Sheet1!D:D,A:A,Sheet1!U:U)</f>
        <v>0</v>
      </c>
    </row>
    <row r="26" spans="1:2" ht="14.25">
      <c r="A26" t="s">
        <v>63</v>
      </c>
      <c r="B26">
        <f>SUMIF(Sheet1!D:D,A:A,Sheet1!U:U)</f>
        <v>0</v>
      </c>
    </row>
    <row r="27" spans="1:2" ht="14.25">
      <c r="A27" t="s">
        <v>65</v>
      </c>
      <c r="B27">
        <f>SUMIF(Sheet1!D:D,A:A,Sheet1!U:U)</f>
        <v>0</v>
      </c>
    </row>
    <row r="28" spans="1:2" ht="14.25">
      <c r="A28" t="s">
        <v>67</v>
      </c>
      <c r="B28">
        <f>SUMIF(Sheet1!D:D,A:A,Sheet1!U:U)</f>
        <v>0</v>
      </c>
    </row>
    <row r="29" spans="1:2" ht="14.25">
      <c r="A29" t="s">
        <v>70</v>
      </c>
      <c r="B29">
        <f>SUMIF(Sheet1!D:D,A:A,Sheet1!U:U)</f>
        <v>0</v>
      </c>
    </row>
    <row r="30" spans="1:2" ht="14.25">
      <c r="A30" t="s">
        <v>72</v>
      </c>
      <c r="B30">
        <f>SUMIF(Sheet1!D:D,A:A,Sheet1!U:U)</f>
        <v>0</v>
      </c>
    </row>
    <row r="31" spans="1:2" ht="14.25">
      <c r="A31" t="s">
        <v>75</v>
      </c>
      <c r="B31">
        <f>SUMIF(Sheet1!D:D,A:A,Sheet1!U:U)</f>
        <v>0</v>
      </c>
    </row>
    <row r="32" spans="1:2" ht="14.25">
      <c r="A32" t="s">
        <v>77</v>
      </c>
      <c r="B32">
        <f>SUMIF(Sheet1!D:D,A:A,Sheet1!U:U)</f>
        <v>0</v>
      </c>
    </row>
    <row r="33" spans="1:2" ht="14.25">
      <c r="A33" t="s">
        <v>79</v>
      </c>
      <c r="B33">
        <f>SUMIF(Sheet1!D:D,A:A,Sheet1!U:U)</f>
        <v>0</v>
      </c>
    </row>
    <row r="34" spans="1:2" ht="14.25">
      <c r="A34" t="s">
        <v>81</v>
      </c>
      <c r="B34">
        <f>SUMIF(Sheet1!D:D,A:A,Sheet1!U:U)</f>
        <v>0</v>
      </c>
    </row>
    <row r="35" spans="1:2" ht="14.25">
      <c r="A35" t="s">
        <v>83</v>
      </c>
      <c r="B35">
        <f>SUMIF(Sheet1!D:D,A:A,Sheet1!U:U)</f>
        <v>0</v>
      </c>
    </row>
    <row r="36" spans="1:2" ht="14.25">
      <c r="A36" t="s">
        <v>84</v>
      </c>
      <c r="B36">
        <f>SUMIF(Sheet1!D:D,A:A,Sheet1!U:U)</f>
        <v>0</v>
      </c>
    </row>
    <row r="37" spans="1:2" ht="14.25">
      <c r="A37" t="s">
        <v>86</v>
      </c>
      <c r="B37">
        <f>SUMIF(Sheet1!D:D,A:A,Sheet1!U:U)</f>
        <v>0</v>
      </c>
    </row>
    <row r="38" spans="1:2" ht="14.25">
      <c r="A38" t="s">
        <v>88</v>
      </c>
      <c r="B38">
        <f>SUMIF(Sheet1!D:D,A:A,Sheet1!U:U)</f>
        <v>0</v>
      </c>
    </row>
    <row r="39" spans="1:2" ht="14.25">
      <c r="A39" t="s">
        <v>89</v>
      </c>
      <c r="B39">
        <f>SUMIF(Sheet1!D:D,A:A,Sheet1!U:U)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iPhone</cp:lastModifiedBy>
  <dcterms:created xsi:type="dcterms:W3CDTF">2020-07-09T11:18:23Z</dcterms:created>
  <dcterms:modified xsi:type="dcterms:W3CDTF">2023-06-27T04:36:12Z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2052-11.37.8</vt:lpwstr>
  </property>
  <property fmtid="{D5CDD505-2E9C-101B-9397-08002B2CF9AE}" pid="3" name="I">
    <vt:lpwstr>C0DBF1EF635045F997026754AD260770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